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CALCULO" sheetId="1" r:id="rId1"/>
  </sheets>
  <calcPr calcId="145621"/>
</workbook>
</file>

<file path=xl/calcChain.xml><?xml version="1.0" encoding="utf-8"?>
<calcChain xmlns="http://schemas.openxmlformats.org/spreadsheetml/2006/main">
  <c r="N23" i="1" l="1"/>
  <c r="Z23" i="1" s="1"/>
  <c r="AL23" i="1" s="1"/>
  <c r="N22" i="1"/>
  <c r="N27" i="1"/>
  <c r="Z27" i="1" s="1"/>
  <c r="AL27" i="1" s="1"/>
  <c r="N31" i="1"/>
  <c r="X23" i="1"/>
  <c r="O27" i="1"/>
  <c r="AA27" i="1" s="1"/>
  <c r="AM27" i="1" s="1"/>
  <c r="P27" i="1"/>
  <c r="AB27" i="1" s="1"/>
  <c r="Q27" i="1"/>
  <c r="AC27" i="1" s="1"/>
  <c r="R27" i="1"/>
  <c r="AD27" i="1" s="1"/>
  <c r="S27" i="1"/>
  <c r="AE27" i="1" s="1"/>
  <c r="T27" i="1"/>
  <c r="AF27" i="1" s="1"/>
  <c r="U27" i="1"/>
  <c r="AG27" i="1" s="1"/>
  <c r="V27" i="1"/>
  <c r="AH27" i="1" s="1"/>
  <c r="W27" i="1"/>
  <c r="AI27" i="1" s="1"/>
  <c r="X27" i="1"/>
  <c r="AJ27" i="1" s="1"/>
  <c r="Y27" i="1"/>
  <c r="AK27" i="1" s="1"/>
  <c r="O23" i="1"/>
  <c r="AA23" i="1" s="1"/>
  <c r="AM23" i="1" s="1"/>
  <c r="P23" i="1"/>
  <c r="AB23" i="1" s="1"/>
  <c r="Q23" i="1"/>
  <c r="AC23" i="1" s="1"/>
  <c r="R23" i="1"/>
  <c r="AD23" i="1" s="1"/>
  <c r="S23" i="1"/>
  <c r="AE23" i="1" s="1"/>
  <c r="T23" i="1"/>
  <c r="AF23" i="1" s="1"/>
  <c r="U23" i="1"/>
  <c r="AG23" i="1" s="1"/>
  <c r="V23" i="1"/>
  <c r="AH23" i="1" s="1"/>
  <c r="W23" i="1"/>
  <c r="AI23" i="1" s="1"/>
  <c r="Y23" i="1"/>
  <c r="AK23" i="1" s="1"/>
  <c r="E13" i="1"/>
  <c r="N28" i="1" l="1"/>
  <c r="N25" i="1"/>
  <c r="B25" i="1"/>
  <c r="O25" i="1"/>
  <c r="C25" i="1"/>
  <c r="P25" i="1"/>
  <c r="Q25" i="1" s="1"/>
  <c r="D25" i="1"/>
  <c r="AL25" i="1"/>
  <c r="AM25" i="1" s="1"/>
  <c r="Z25" i="1"/>
  <c r="AA25" i="1" s="1"/>
  <c r="AJ23" i="1"/>
  <c r="I31" i="1"/>
  <c r="J31" i="1"/>
  <c r="K31" i="1"/>
  <c r="L31" i="1"/>
  <c r="M31" i="1"/>
  <c r="O31" i="1"/>
  <c r="P31" i="1"/>
  <c r="H31" i="1"/>
  <c r="AM28" i="1"/>
  <c r="AL28" i="1"/>
  <c r="AK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B28" i="1"/>
  <c r="Y22" i="1"/>
  <c r="AK22" i="1" s="1"/>
  <c r="X22" i="1"/>
  <c r="AJ22" i="1" s="1"/>
  <c r="W22" i="1"/>
  <c r="AI22" i="1" s="1"/>
  <c r="V22" i="1"/>
  <c r="AH22" i="1" s="1"/>
  <c r="U22" i="1"/>
  <c r="AG22" i="1" s="1"/>
  <c r="T22" i="1"/>
  <c r="AF22" i="1" s="1"/>
  <c r="S22" i="1"/>
  <c r="AE22" i="1" s="1"/>
  <c r="R22" i="1"/>
  <c r="AD22" i="1" s="1"/>
  <c r="Q22" i="1"/>
  <c r="AC22" i="1" s="1"/>
  <c r="P22" i="1"/>
  <c r="AB22" i="1" s="1"/>
  <c r="O22" i="1"/>
  <c r="AA22" i="1" s="1"/>
  <c r="AM22" i="1" s="1"/>
  <c r="Z22" i="1"/>
  <c r="AL22" i="1" s="1"/>
  <c r="E9" i="1"/>
  <c r="S25" i="1" l="1"/>
  <c r="T25" i="1" s="1"/>
  <c r="U25" i="1" s="1"/>
  <c r="V25" i="1" s="1"/>
  <c r="W25" i="1" s="1"/>
  <c r="X25" i="1" s="1"/>
  <c r="Y25" i="1" s="1"/>
  <c r="R25" i="1"/>
  <c r="AB25" i="1"/>
  <c r="E25" i="1"/>
  <c r="AC25" i="1"/>
  <c r="B24" i="1"/>
  <c r="N24" i="1"/>
  <c r="AJ28" i="1"/>
  <c r="E24" i="1"/>
  <c r="I24" i="1"/>
  <c r="M24" i="1"/>
  <c r="Q24" i="1"/>
  <c r="U24" i="1"/>
  <c r="Y24" i="1"/>
  <c r="AC24" i="1"/>
  <c r="AG24" i="1"/>
  <c r="AK24" i="1"/>
  <c r="F24" i="1"/>
  <c r="J24" i="1"/>
  <c r="R24" i="1"/>
  <c r="V24" i="1"/>
  <c r="Z24" i="1"/>
  <c r="AD24" i="1"/>
  <c r="AH24" i="1"/>
  <c r="AL24" i="1"/>
  <c r="C24" i="1"/>
  <c r="G24" i="1"/>
  <c r="K24" i="1"/>
  <c r="O24" i="1"/>
  <c r="S24" i="1"/>
  <c r="W24" i="1"/>
  <c r="AA24" i="1"/>
  <c r="AE24" i="1"/>
  <c r="AI24" i="1"/>
  <c r="AM24" i="1"/>
  <c r="D24" i="1"/>
  <c r="H24" i="1"/>
  <c r="L24" i="1"/>
  <c r="P24" i="1"/>
  <c r="T24" i="1"/>
  <c r="X24" i="1"/>
  <c r="AB24" i="1"/>
  <c r="AF24" i="1"/>
  <c r="AJ24" i="1"/>
  <c r="B26" i="1"/>
  <c r="C28" i="1"/>
  <c r="AD25" i="1" l="1"/>
  <c r="AE25" i="1" s="1"/>
  <c r="F25" i="1"/>
  <c r="N26" i="1"/>
  <c r="N29" i="1" s="1"/>
  <c r="B29" i="1"/>
  <c r="B34" i="1" s="1"/>
  <c r="B35" i="1" s="1"/>
  <c r="B36" i="1" s="1"/>
  <c r="C26" i="1"/>
  <c r="D28" i="1"/>
  <c r="B30" i="1"/>
  <c r="AF25" i="1" l="1"/>
  <c r="AG25" i="1" s="1"/>
  <c r="AH25" i="1" s="1"/>
  <c r="AI25" i="1" s="1"/>
  <c r="AJ25" i="1" s="1"/>
  <c r="AK25" i="1" s="1"/>
  <c r="G25" i="1"/>
  <c r="H25" i="1" s="1"/>
  <c r="N30" i="1"/>
  <c r="O26" i="1"/>
  <c r="O29" i="1" s="1"/>
  <c r="E28" i="1"/>
  <c r="AL26" i="1"/>
  <c r="C30" i="1"/>
  <c r="Z26" i="1"/>
  <c r="I25" i="1" l="1"/>
  <c r="J25" i="1" s="1"/>
  <c r="P26" i="1"/>
  <c r="P29" i="1" s="1"/>
  <c r="P34" i="1" s="1"/>
  <c r="P35" i="1" s="1"/>
  <c r="P36" i="1" s="1"/>
  <c r="AL29" i="1"/>
  <c r="AL30" i="1"/>
  <c r="Z29" i="1"/>
  <c r="Z30" i="1"/>
  <c r="O30" i="1"/>
  <c r="F28" i="1"/>
  <c r="AA26" i="1"/>
  <c r="AA29" i="1" s="1"/>
  <c r="C29" i="1"/>
  <c r="C34" i="1" s="1"/>
  <c r="D26" i="1"/>
  <c r="K25" i="1" l="1"/>
  <c r="L25" i="1" s="1"/>
  <c r="M25" i="1" s="1"/>
  <c r="P30" i="1"/>
  <c r="AA30" i="1"/>
  <c r="AM26" i="1"/>
  <c r="AM29" i="1" s="1"/>
  <c r="C35" i="1"/>
  <c r="C36" i="1" s="1"/>
  <c r="G28" i="1"/>
  <c r="Q26" i="1"/>
  <c r="Q29" i="1" s="1"/>
  <c r="Q34" i="1" s="1"/>
  <c r="AB26" i="1"/>
  <c r="D29" i="1"/>
  <c r="D34" i="1" s="1"/>
  <c r="D30" i="1"/>
  <c r="H28" i="1"/>
  <c r="E26" i="1"/>
  <c r="AB29" i="1" l="1"/>
  <c r="AB34" i="1" s="1"/>
  <c r="AB35" i="1" s="1"/>
  <c r="AB36" i="1" s="1"/>
  <c r="AM30" i="1"/>
  <c r="AB30" i="1"/>
  <c r="AC26" i="1"/>
  <c r="AC29" i="1" s="1"/>
  <c r="AC34" i="1" s="1"/>
  <c r="Q35" i="1"/>
  <c r="Q36" i="1" s="1"/>
  <c r="I28" i="1"/>
  <c r="R26" i="1"/>
  <c r="R29" i="1" s="1"/>
  <c r="R34" i="1" s="1"/>
  <c r="J28" i="1"/>
  <c r="F26" i="1"/>
  <c r="F29" i="1" s="1"/>
  <c r="F34" i="1" s="1"/>
  <c r="D35" i="1"/>
  <c r="D36" i="1" s="1"/>
  <c r="AC30" i="1"/>
  <c r="Q30" i="1"/>
  <c r="E29" i="1"/>
  <c r="E34" i="1" s="1"/>
  <c r="E30" i="1"/>
  <c r="AD26" i="1" l="1"/>
  <c r="AD29" i="1" s="1"/>
  <c r="AD34" i="1" s="1"/>
  <c r="AD35" i="1" s="1"/>
  <c r="AD36" i="1" s="1"/>
  <c r="R35" i="1"/>
  <c r="R36" i="1" s="1"/>
  <c r="R30" i="1"/>
  <c r="F30" i="1"/>
  <c r="K28" i="1"/>
  <c r="F35" i="1"/>
  <c r="F36" i="1" s="1"/>
  <c r="AC35" i="1"/>
  <c r="AC36" i="1" s="1"/>
  <c r="E35" i="1"/>
  <c r="E36" i="1" s="1"/>
  <c r="S26" i="1"/>
  <c r="G26" i="1"/>
  <c r="S29" i="1" l="1"/>
  <c r="S34" i="1" s="1"/>
  <c r="S35" i="1" s="1"/>
  <c r="S36" i="1" s="1"/>
  <c r="AE26" i="1"/>
  <c r="AE29" i="1" s="1"/>
  <c r="AE34" i="1" s="1"/>
  <c r="AE35" i="1" s="1"/>
  <c r="AE36" i="1" s="1"/>
  <c r="AD30" i="1"/>
  <c r="G30" i="1"/>
  <c r="S30" i="1"/>
  <c r="G29" i="1"/>
  <c r="G34" i="1" s="1"/>
  <c r="H26" i="1"/>
  <c r="L28" i="1"/>
  <c r="T26" i="1"/>
  <c r="T29" i="1" s="1"/>
  <c r="T34" i="1" s="1"/>
  <c r="AE30" i="1" l="1"/>
  <c r="U26" i="1"/>
  <c r="U29" i="1" s="1"/>
  <c r="U34" i="1" s="1"/>
  <c r="AF26" i="1"/>
  <c r="AF29" i="1" s="1"/>
  <c r="AF34" i="1" s="1"/>
  <c r="H29" i="1"/>
  <c r="H34" i="1" s="1"/>
  <c r="H30" i="1"/>
  <c r="T30" i="1"/>
  <c r="M28" i="1"/>
  <c r="I26" i="1"/>
  <c r="T35" i="1"/>
  <c r="T36" i="1" s="1"/>
  <c r="G35" i="1"/>
  <c r="G36" i="1" s="1"/>
  <c r="AF30" i="1" l="1"/>
  <c r="U30" i="1"/>
  <c r="I29" i="1"/>
  <c r="I34" i="1" s="1"/>
  <c r="I30" i="1"/>
  <c r="V26" i="1"/>
  <c r="V29" i="1" s="1"/>
  <c r="V34" i="1" s="1"/>
  <c r="J26" i="1"/>
  <c r="H35" i="1"/>
  <c r="H36" i="1" s="1"/>
  <c r="U35" i="1"/>
  <c r="U36" i="1" s="1"/>
  <c r="AF35" i="1"/>
  <c r="AF36" i="1" s="1"/>
  <c r="AG26" i="1"/>
  <c r="AG29" i="1" s="1"/>
  <c r="AG34" i="1" s="1"/>
  <c r="AG35" i="1" l="1"/>
  <c r="AG36" i="1" s="1"/>
  <c r="J29" i="1"/>
  <c r="J34" i="1" s="1"/>
  <c r="J30" i="1"/>
  <c r="K26" i="1"/>
  <c r="L26" i="1" s="1"/>
  <c r="V35" i="1"/>
  <c r="V36" i="1" s="1"/>
  <c r="V30" i="1"/>
  <c r="AG30" i="1"/>
  <c r="AH26" i="1"/>
  <c r="AH29" i="1" s="1"/>
  <c r="AH34" i="1" s="1"/>
  <c r="W26" i="1"/>
  <c r="W29" i="1" s="1"/>
  <c r="I35" i="1"/>
  <c r="I36" i="1" s="1"/>
  <c r="W30" i="1" l="1"/>
  <c r="L29" i="1"/>
  <c r="L34" i="1" s="1"/>
  <c r="M26" i="1"/>
  <c r="N32" i="1" s="1"/>
  <c r="L30" i="1"/>
  <c r="X26" i="1"/>
  <c r="X29" i="1" s="1"/>
  <c r="X34" i="1" s="1"/>
  <c r="AH35" i="1"/>
  <c r="AH36" i="1" s="1"/>
  <c r="J35" i="1"/>
  <c r="J36" i="1" s="1"/>
  <c r="AH30" i="1"/>
  <c r="K29" i="1"/>
  <c r="K34" i="1" s="1"/>
  <c r="K30" i="1"/>
  <c r="AI26" i="1"/>
  <c r="AI29" i="1" s="1"/>
  <c r="N34" i="1" l="1"/>
  <c r="O32" i="1"/>
  <c r="X30" i="1"/>
  <c r="M29" i="1"/>
  <c r="M34" i="1" s="1"/>
  <c r="M30" i="1"/>
  <c r="N33" i="1" s="1"/>
  <c r="K35" i="1"/>
  <c r="K36" i="1" s="1"/>
  <c r="X35" i="1"/>
  <c r="X36" i="1" s="1"/>
  <c r="Y26" i="1"/>
  <c r="AJ26" i="1"/>
  <c r="AJ29" i="1" s="1"/>
  <c r="AJ34" i="1" s="1"/>
  <c r="L35" i="1"/>
  <c r="L36" i="1" s="1"/>
  <c r="AI30" i="1"/>
  <c r="Y29" i="1" l="1"/>
  <c r="Y34" i="1" s="1"/>
  <c r="Y35" i="1" s="1"/>
  <c r="Y36" i="1" s="1"/>
  <c r="Z32" i="1"/>
  <c r="AA32" i="1" s="1"/>
  <c r="AA34" i="1" s="1"/>
  <c r="AA35" i="1" s="1"/>
  <c r="AA36" i="1" s="1"/>
  <c r="N35" i="1"/>
  <c r="N36" i="1" s="1"/>
  <c r="O33" i="1"/>
  <c r="W32" i="1"/>
  <c r="Y30" i="1"/>
  <c r="Z33" i="1" s="1"/>
  <c r="AA33" i="1" s="1"/>
  <c r="AJ30" i="1"/>
  <c r="AK26" i="1"/>
  <c r="AJ35" i="1"/>
  <c r="AJ36" i="1" s="1"/>
  <c r="O34" i="1"/>
  <c r="M35" i="1"/>
  <c r="M36" i="1" s="1"/>
  <c r="W33" i="1" l="1"/>
  <c r="B40" i="1" s="1"/>
  <c r="AI32" i="1"/>
  <c r="AI33" i="1" s="1"/>
  <c r="B41" i="1" s="1"/>
  <c r="AK29" i="1"/>
  <c r="AK34" i="1" s="1"/>
  <c r="AK35" i="1" s="1"/>
  <c r="AK36" i="1" s="1"/>
  <c r="AL32" i="1"/>
  <c r="AM32" i="1" s="1"/>
  <c r="AK30" i="1"/>
  <c r="Z34" i="1"/>
  <c r="Z35" i="1" s="1"/>
  <c r="Z36" i="1" s="1"/>
  <c r="AI34" i="1"/>
  <c r="AI35" i="1" s="1"/>
  <c r="AI36" i="1" s="1"/>
  <c r="O35" i="1"/>
  <c r="O36" i="1" s="1"/>
  <c r="W34" i="1"/>
  <c r="AL33" i="1" l="1"/>
  <c r="AM33" i="1" s="1"/>
  <c r="B42" i="1" s="1"/>
  <c r="B44" i="1" s="1"/>
  <c r="AL34" i="1"/>
  <c r="AL35" i="1" s="1"/>
  <c r="AL36" i="1" s="1"/>
  <c r="AM34" i="1"/>
  <c r="AM35" i="1" s="1"/>
  <c r="AM36" i="1" s="1"/>
  <c r="W35" i="1"/>
  <c r="W36" i="1" s="1"/>
</calcChain>
</file>

<file path=xl/sharedStrings.xml><?xml version="1.0" encoding="utf-8"?>
<sst xmlns="http://schemas.openxmlformats.org/spreadsheetml/2006/main" count="133" uniqueCount="57">
  <si>
    <t>DATOS INSTALACION</t>
  </si>
  <si>
    <t>Potencia nom.</t>
  </si>
  <si>
    <t>KWn</t>
  </si>
  <si>
    <t>DATOS IT:</t>
  </si>
  <si>
    <t>IT Nº</t>
  </si>
  <si>
    <t>Rinv.</t>
  </si>
  <si>
    <t>MWn.</t>
  </si>
  <si>
    <t>Mensual</t>
  </si>
  <si>
    <t>Rop. 2014</t>
  </si>
  <si>
    <t>MWh.</t>
  </si>
  <si>
    <t>Rop. 2015</t>
  </si>
  <si>
    <t>Rop. 2016</t>
  </si>
  <si>
    <t>Horas</t>
  </si>
  <si>
    <t>Total</t>
  </si>
  <si>
    <t>KWh.</t>
  </si>
  <si>
    <t>INGRESOS VTA. ENERGIA</t>
  </si>
  <si>
    <t>2   0   1   4</t>
  </si>
  <si>
    <t>M13</t>
  </si>
  <si>
    <t>M14</t>
  </si>
  <si>
    <t>2   0   1   5</t>
  </si>
  <si>
    <t>2   0   1   6</t>
  </si>
  <si>
    <t>Mes producción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</si>
  <si>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</si>
  <si>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</si>
  <si>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</si>
  <si>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</si>
  <si>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</si>
  <si>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</si>
  <si>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</si>
  <si>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</si>
  <si>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</si>
  <si>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</si>
  <si>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</si>
  <si>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</si>
  <si>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de cobro</t>
  </si>
  <si>
    <t>CC Ejercicio Anterior</t>
  </si>
  <si>
    <t>CC Ejercicio Actual</t>
  </si>
  <si>
    <t>Producción en KWh.</t>
  </si>
  <si>
    <t>Retribución a la Inversión</t>
  </si>
  <si>
    <t>Retribución a la Operación</t>
  </si>
  <si>
    <t>A COBRAR CON CC</t>
  </si>
  <si>
    <t>Baldita</t>
  </si>
  <si>
    <t>Precio mercado</t>
  </si>
  <si>
    <t>Total cobros s/iva</t>
  </si>
  <si>
    <t>Saldo pdte. ejercicio por CC</t>
  </si>
  <si>
    <t>Cobros regularización 2013</t>
  </si>
  <si>
    <t>Cobros liquidaciones 13,14 y 15</t>
  </si>
  <si>
    <t>Saldo pdte. Ejer. anterior por CC</t>
  </si>
  <si>
    <t>TOTAL COBROS SIN IVA</t>
  </si>
  <si>
    <t>IVA 21%</t>
  </si>
  <si>
    <t>TOTAL COBROS CON IVA</t>
  </si>
  <si>
    <t>Deuda ejercicio s/ CC de L-15</t>
  </si>
  <si>
    <t>Total deuda acumulada 2014-2016</t>
  </si>
  <si>
    <t>Importe 1/9 regularización 2013-14</t>
  </si>
  <si>
    <t>GESTION Y SERVICIOS PARA PRODUCTORES FOTOVOLTAICOS</t>
  </si>
  <si>
    <t>Avda. Juan Gil Albert, 1 – 3º         Edificio “Alcoy-Plaza”         03804 ALCOY (Alicante)</t>
  </si>
  <si>
    <t>Tfno. 96 652 64 16          Fax 96 652 64 15                 Mail: representación@newinversor.com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</si>
</sst>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&quot;€&quot;"/>
    <numFmt numFmtId="165" formatCode="00000"/>
    <numFmt numFmtId="166" formatCode="#,##0\ &quot;€&quot;"/>
    <numFmt numFmtId="167" formatCode="#,##0.000\ &quot;€&quot;"/>
    <numFmt numFmtId="168" formatCode="0.000000%"/>
    <numFmt numFmtId="169" formatCode="#,##0.0000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7"/>
      <color rgb="FF244061"/>
      <name val="Nyala"/>
    </font>
    <font>
      <b/>
      <i/>
      <sz val="14"/>
      <color rgb="FF244061"/>
      <name val="Nyala"/>
    </font>
    <font>
      <b/>
      <sz val="10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E4B3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0" fontId="0" fillId="0" borderId="0" xfId="0" applyNumberFormat="1"/>
    <xf numFmtId="164" fontId="0" fillId="0" borderId="2" xfId="0" applyNumberFormat="1" applyBorder="1"/>
    <xf numFmtId="164" fontId="0" fillId="0" borderId="2" xfId="0" applyNumberFormat="1" applyFill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0" fillId="0" borderId="5" xfId="0" applyNumberFormat="1" applyBorder="1"/>
    <xf numFmtId="165" fontId="0" fillId="0" borderId="0" xfId="0" applyNumberFormat="1" applyFill="1" applyBorder="1"/>
    <xf numFmtId="164" fontId="2" fillId="0" borderId="0" xfId="0" applyNumberFormat="1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68" fontId="2" fillId="0" borderId="27" xfId="0" applyNumberFormat="1" applyFont="1" applyFill="1" applyBorder="1" applyAlignment="1">
      <alignment horizontal="center" vertical="center"/>
    </xf>
    <xf numFmtId="168" fontId="2" fillId="0" borderId="28" xfId="0" applyNumberFormat="1" applyFont="1" applyFill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8" fontId="2" fillId="0" borderId="29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9" fontId="0" fillId="0" borderId="35" xfId="0" applyNumberFormat="1" applyBorder="1" applyAlignment="1">
      <alignment vertical="center"/>
    </xf>
    <xf numFmtId="169" fontId="0" fillId="0" borderId="36" xfId="0" applyNumberFormat="1" applyBorder="1" applyAlignment="1">
      <alignment vertical="center"/>
    </xf>
    <xf numFmtId="169" fontId="0" fillId="0" borderId="37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164" fontId="0" fillId="3" borderId="35" xfId="0" applyNumberFormat="1" applyFill="1" applyBorder="1" applyAlignment="1">
      <alignment vertical="center"/>
    </xf>
    <xf numFmtId="164" fontId="0" fillId="3" borderId="36" xfId="0" applyNumberFormat="1" applyFill="1" applyBorder="1" applyAlignment="1">
      <alignment vertical="center"/>
    </xf>
    <xf numFmtId="164" fontId="0" fillId="3" borderId="37" xfId="0" applyNumberFormat="1" applyFill="1" applyBorder="1" applyAlignment="1">
      <alignment vertical="center"/>
    </xf>
    <xf numFmtId="164" fontId="0" fillId="5" borderId="35" xfId="0" applyNumberFormat="1" applyFill="1" applyBorder="1" applyAlignment="1">
      <alignment vertical="center"/>
    </xf>
    <xf numFmtId="164" fontId="0" fillId="5" borderId="36" xfId="0" applyNumberFormat="1" applyFill="1" applyBorder="1" applyAlignment="1">
      <alignment vertical="center"/>
    </xf>
    <xf numFmtId="164" fontId="0" fillId="5" borderId="37" xfId="0" applyNumberFormat="1" applyFill="1" applyBorder="1" applyAlignment="1">
      <alignment vertical="center"/>
    </xf>
    <xf numFmtId="164" fontId="0" fillId="0" borderId="35" xfId="0" applyNumberFormat="1" applyFill="1" applyBorder="1" applyAlignment="1">
      <alignment vertical="center"/>
    </xf>
    <xf numFmtId="164" fontId="0" fillId="0" borderId="37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164" fontId="0" fillId="5" borderId="22" xfId="0" applyNumberFormat="1" applyFill="1" applyBorder="1" applyAlignment="1">
      <alignment vertical="center"/>
    </xf>
    <xf numFmtId="0" fontId="2" fillId="6" borderId="34" xfId="0" applyFont="1" applyFill="1" applyBorder="1" applyAlignment="1">
      <alignment vertical="center"/>
    </xf>
    <xf numFmtId="164" fontId="2" fillId="6" borderId="17" xfId="0" applyNumberFormat="1" applyFont="1" applyFill="1" applyBorder="1" applyAlignment="1">
      <alignment vertical="center"/>
    </xf>
    <xf numFmtId="164" fontId="2" fillId="6" borderId="18" xfId="0" applyNumberFormat="1" applyFont="1" applyFill="1" applyBorder="1" applyAlignment="1">
      <alignment vertical="center"/>
    </xf>
    <xf numFmtId="164" fontId="2" fillId="6" borderId="19" xfId="0" applyNumberFormat="1" applyFont="1" applyFill="1" applyBorder="1" applyAlignment="1">
      <alignment vertical="center"/>
    </xf>
    <xf numFmtId="164" fontId="2" fillId="6" borderId="35" xfId="0" applyNumberFormat="1" applyFont="1" applyFill="1" applyBorder="1" applyAlignment="1">
      <alignment vertical="center"/>
    </xf>
    <xf numFmtId="164" fontId="2" fillId="6" borderId="36" xfId="0" applyNumberFormat="1" applyFont="1" applyFill="1" applyBorder="1" applyAlignment="1">
      <alignment vertical="center"/>
    </xf>
    <xf numFmtId="164" fontId="2" fillId="6" borderId="37" xfId="0" applyNumberFormat="1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164" fontId="2" fillId="6" borderId="22" xfId="0" applyNumberFormat="1" applyFont="1" applyFill="1" applyBorder="1" applyAlignment="1">
      <alignment vertical="center"/>
    </xf>
    <xf numFmtId="164" fontId="2" fillId="6" borderId="23" xfId="0" applyNumberFormat="1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0" fillId="0" borderId="0" xfId="0" applyNumberFormat="1"/>
    <xf numFmtId="167" fontId="0" fillId="0" borderId="0" xfId="0" applyNumberFormat="1"/>
    <xf numFmtId="0" fontId="4" fillId="0" borderId="0" xfId="0" applyFont="1" applyFill="1" applyBorder="1" applyAlignment="1">
      <alignment vertical="center"/>
    </xf>
    <xf numFmtId="0" fontId="2" fillId="0" borderId="0" xfId="0" applyFont="1"/>
    <xf numFmtId="164" fontId="2" fillId="0" borderId="0" xfId="0" applyNumberFormat="1" applyFont="1"/>
    <xf numFmtId="0" fontId="2" fillId="4" borderId="7" xfId="0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7" fontId="2" fillId="4" borderId="0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0" fillId="4" borderId="35" xfId="0" applyNumberFormat="1" applyFill="1" applyBorder="1" applyAlignment="1" applyProtection="1">
      <alignment vertical="center"/>
      <protection locked="0"/>
    </xf>
    <xf numFmtId="164" fontId="0" fillId="4" borderId="36" xfId="0" applyNumberFormat="1" applyFill="1" applyBorder="1" applyAlignment="1" applyProtection="1">
      <alignment vertical="center"/>
      <protection locked="0"/>
    </xf>
    <xf numFmtId="164" fontId="0" fillId="4" borderId="37" xfId="0" applyNumberFormat="1" applyFill="1" applyBorder="1" applyAlignment="1" applyProtection="1">
      <alignment vertical="center"/>
      <protection locked="0"/>
    </xf>
    <xf numFmtId="3" fontId="2" fillId="4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Border="1"/>
    <xf numFmtId="0" fontId="0" fillId="0" borderId="6" xfId="0" applyBorder="1" applyProtection="1">
      <protection locked="0"/>
    </xf>
    <xf numFmtId="164" fontId="0" fillId="0" borderId="7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2" fillId="4" borderId="7" xfId="0" applyNumberFormat="1" applyFont="1" applyFill="1" applyBorder="1" applyAlignment="1" applyProtection="1">
      <alignment horizontal="center"/>
      <protection locked="0"/>
    </xf>
    <xf numFmtId="164" fontId="0" fillId="0" borderId="36" xfId="0" applyNumberFormat="1" applyFill="1" applyBorder="1" applyAlignment="1">
      <alignment vertical="center"/>
    </xf>
    <xf numFmtId="3" fontId="0" fillId="4" borderId="17" xfId="0" applyNumberFormat="1" applyFill="1" applyBorder="1" applyAlignment="1" applyProtection="1">
      <alignment vertical="center"/>
      <protection locked="0"/>
    </xf>
    <xf numFmtId="3" fontId="0" fillId="4" borderId="18" xfId="0" applyNumberFormat="1" applyFill="1" applyBorder="1" applyAlignment="1" applyProtection="1">
      <alignment vertical="center"/>
      <protection locked="0"/>
    </xf>
    <xf numFmtId="3" fontId="0" fillId="4" borderId="19" xfId="0" applyNumberForma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3" borderId="22" xfId="0" applyNumberFormat="1" applyFill="1" applyBorder="1" applyAlignment="1">
      <alignment vertical="center"/>
    </xf>
    <xf numFmtId="164" fontId="0" fillId="3" borderId="23" xfId="0" applyNumberFormat="1" applyFill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3" fillId="3" borderId="23" xfId="0" applyNumberFormat="1" applyFont="1" applyFill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" fontId="2" fillId="3" borderId="15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8" fontId="1" fillId="8" borderId="27" xfId="0" applyNumberFormat="1" applyFont="1" applyFill="1" applyBorder="1" applyAlignment="1" applyProtection="1">
      <alignment horizontal="center" vertical="center"/>
    </xf>
    <xf numFmtId="168" fontId="1" fillId="8" borderId="29" xfId="0" applyNumberFormat="1" applyFont="1" applyFill="1" applyBorder="1" applyAlignment="1" applyProtection="1">
      <alignment horizontal="center" vertical="center"/>
    </xf>
    <xf numFmtId="168" fontId="1" fillId="8" borderId="39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164" fontId="0" fillId="5" borderId="23" xfId="0" applyNumberFormat="1" applyFill="1" applyBorder="1" applyAlignment="1">
      <alignment vertical="center"/>
    </xf>
    <xf numFmtId="168" fontId="2" fillId="7" borderId="12" xfId="0" applyNumberFormat="1" applyFont="1" applyFill="1" applyBorder="1" applyAlignment="1" applyProtection="1">
      <alignment horizontal="center" vertical="center"/>
      <protection locked="0"/>
    </xf>
    <xf numFmtId="168" fontId="2" fillId="7" borderId="13" xfId="0" applyNumberFormat="1" applyFont="1" applyFill="1" applyBorder="1" applyAlignment="1" applyProtection="1">
      <alignment horizontal="center" vertical="center"/>
      <protection locked="0"/>
    </xf>
    <xf numFmtId="3" fontId="0" fillId="7" borderId="17" xfId="0" applyNumberFormat="1" applyFill="1" applyBorder="1" applyAlignment="1" applyProtection="1">
      <alignment vertical="center"/>
      <protection locked="0"/>
    </xf>
    <xf numFmtId="3" fontId="0" fillId="7" borderId="18" xfId="0" applyNumberFormat="1" applyFill="1" applyBorder="1" applyAlignment="1" applyProtection="1">
      <alignment vertical="center"/>
      <protection locked="0"/>
    </xf>
    <xf numFmtId="0" fontId="2" fillId="9" borderId="14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64" fontId="0" fillId="9" borderId="35" xfId="0" applyNumberFormat="1" applyFill="1" applyBorder="1" applyAlignment="1">
      <alignment vertical="center"/>
    </xf>
    <xf numFmtId="164" fontId="0" fillId="9" borderId="36" xfId="0" applyNumberFormat="1" applyFill="1" applyBorder="1" applyAlignment="1">
      <alignment vertical="center"/>
    </xf>
    <xf numFmtId="164" fontId="0" fillId="9" borderId="37" xfId="0" applyNumberFormat="1" applyFill="1" applyBorder="1" applyAlignment="1">
      <alignment vertical="center"/>
    </xf>
    <xf numFmtId="164" fontId="0" fillId="9" borderId="22" xfId="0" applyNumberFormat="1" applyFill="1" applyBorder="1" applyAlignment="1">
      <alignment vertical="center"/>
    </xf>
    <xf numFmtId="164" fontId="0" fillId="9" borderId="23" xfId="0" applyNumberFormat="1" applyFill="1" applyBorder="1" applyAlignment="1">
      <alignment vertical="center"/>
    </xf>
    <xf numFmtId="164" fontId="3" fillId="9" borderId="23" xfId="0" applyNumberFormat="1" applyFont="1" applyFill="1" applyBorder="1" applyAlignment="1">
      <alignment vertical="center"/>
    </xf>
    <xf numFmtId="0" fontId="1" fillId="8" borderId="0" xfId="0" applyFont="1" applyFill="1"/>
    <xf numFmtId="164" fontId="8" fillId="8" borderId="0" xfId="0" applyNumberFormat="1" applyFont="1" applyFill="1"/>
    <xf numFmtId="168" fontId="2" fillId="7" borderId="32" xfId="0" applyNumberFormat="1" applyFont="1" applyFill="1" applyBorder="1" applyAlignment="1" applyProtection="1">
      <alignment horizontal="center" vertical="center"/>
      <protection locked="0"/>
    </xf>
    <xf numFmtId="168" fontId="2" fillId="7" borderId="30" xfId="0" applyNumberFormat="1" applyFont="1" applyFill="1" applyBorder="1" applyAlignment="1" applyProtection="1">
      <alignment horizontal="center" vertical="center"/>
      <protection locked="0"/>
    </xf>
    <xf numFmtId="3" fontId="0" fillId="7" borderId="19" xfId="0" applyNumberFormat="1" applyFill="1" applyBorder="1" applyAlignment="1" applyProtection="1">
      <alignment vertical="center"/>
      <protection locked="0"/>
    </xf>
    <xf numFmtId="164" fontId="0" fillId="7" borderId="35" xfId="0" applyNumberFormat="1" applyFill="1" applyBorder="1" applyAlignment="1" applyProtection="1">
      <alignment vertical="center"/>
      <protection locked="0"/>
    </xf>
    <xf numFmtId="164" fontId="0" fillId="7" borderId="36" xfId="0" applyNumberFormat="1" applyFill="1" applyBorder="1" applyAlignment="1" applyProtection="1">
      <alignment vertical="center"/>
      <protection locked="0"/>
    </xf>
    <xf numFmtId="164" fontId="0" fillId="7" borderId="37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0</xdr:row>
      <xdr:rowOff>28575</xdr:rowOff>
    </xdr:from>
    <xdr:to>
      <xdr:col>10</xdr:col>
      <xdr:colOff>438150</xdr:colOff>
      <xdr:row>8</xdr:row>
      <xdr:rowOff>161925</xdr:rowOff>
    </xdr:to>
    <xdr:pic>
      <xdr:nvPicPr>
        <xdr:cNvPr id="3" name="2 Imagen" descr="Logo Newinversor,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28575"/>
          <a:ext cx="15811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733425</xdr:colOff>
      <xdr:row>0</xdr:row>
      <xdr:rowOff>28575</xdr:rowOff>
    </xdr:from>
    <xdr:to>
      <xdr:col>20</xdr:col>
      <xdr:colOff>28575</xdr:colOff>
      <xdr:row>8</xdr:row>
      <xdr:rowOff>161925</xdr:rowOff>
    </xdr:to>
    <xdr:pic>
      <xdr:nvPicPr>
        <xdr:cNvPr id="5" name="4 Imagen" descr="Logo Newinversor,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0" y="28575"/>
          <a:ext cx="15811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742950</xdr:colOff>
      <xdr:row>0</xdr:row>
      <xdr:rowOff>0</xdr:rowOff>
    </xdr:from>
    <xdr:to>
      <xdr:col>33</xdr:col>
      <xdr:colOff>38100</xdr:colOff>
      <xdr:row>8</xdr:row>
      <xdr:rowOff>133350</xdr:rowOff>
    </xdr:to>
    <xdr:pic>
      <xdr:nvPicPr>
        <xdr:cNvPr id="7" name="6 Imagen" descr="Logo Newinversor,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0275" y="0"/>
          <a:ext cx="15811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31" bestFit="1" customWidth="1"/>
    <col min="2" max="2" width="12" bestFit="1" customWidth="1"/>
    <col min="11" max="11" width="13.140625" bestFit="1" customWidth="1"/>
  </cols>
  <sheetData>
    <row r="1" spans="1:39" x14ac:dyDescent="0.25">
      <c r="A1" s="1" t="s">
        <v>0</v>
      </c>
      <c r="B1" s="2"/>
      <c r="C1" s="3"/>
    </row>
    <row r="2" spans="1:39" x14ac:dyDescent="0.25">
      <c r="A2" s="4"/>
      <c r="B2" s="5"/>
      <c r="C2" s="6"/>
    </row>
    <row r="3" spans="1:39" ht="15.75" thickBot="1" x14ac:dyDescent="0.3">
      <c r="A3" s="7" t="s">
        <v>1</v>
      </c>
      <c r="B3" s="84"/>
      <c r="C3" s="8" t="s">
        <v>2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39" ht="15.75" thickBot="1" x14ac:dyDescent="0.3"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13"/>
    </row>
    <row r="5" spans="1:39" x14ac:dyDescent="0.25">
      <c r="A5" s="1" t="s">
        <v>3</v>
      </c>
      <c r="B5" s="14"/>
      <c r="C5" s="15"/>
      <c r="D5" s="14"/>
      <c r="E5" s="14"/>
      <c r="F5" s="16"/>
      <c r="G5" s="11"/>
      <c r="H5" s="11"/>
      <c r="I5" s="11"/>
      <c r="J5" s="11"/>
      <c r="K5" s="11"/>
      <c r="L5" s="11"/>
      <c r="M5" s="11"/>
      <c r="N5" s="11"/>
      <c r="O5" s="13"/>
      <c r="P5" s="13"/>
    </row>
    <row r="6" spans="1:39" ht="10.5" customHeight="1" x14ac:dyDescent="0.25">
      <c r="A6" s="4"/>
      <c r="B6" s="17"/>
      <c r="C6" s="18"/>
      <c r="D6" s="17"/>
      <c r="E6" s="17"/>
      <c r="F6" s="19"/>
      <c r="G6" s="11"/>
      <c r="H6" s="11"/>
      <c r="I6" s="11"/>
      <c r="J6" s="11"/>
      <c r="K6" s="11"/>
      <c r="L6" s="11"/>
      <c r="M6" s="11"/>
      <c r="N6" s="11"/>
      <c r="O6" s="13"/>
      <c r="P6" s="13"/>
    </row>
    <row r="7" spans="1:39" x14ac:dyDescent="0.25">
      <c r="A7" s="4" t="s">
        <v>4</v>
      </c>
      <c r="B7" s="85"/>
      <c r="C7" s="20"/>
      <c r="D7" s="17"/>
      <c r="E7" s="17"/>
      <c r="F7" s="19"/>
      <c r="G7" s="11"/>
      <c r="H7" s="11"/>
      <c r="I7" s="11"/>
      <c r="J7" s="11"/>
      <c r="K7" s="11"/>
      <c r="L7" s="11"/>
      <c r="M7" s="11"/>
      <c r="N7" s="11"/>
      <c r="O7" s="13"/>
      <c r="P7" s="13"/>
    </row>
    <row r="8" spans="1:39" ht="10.5" customHeight="1" x14ac:dyDescent="0.25">
      <c r="A8" s="4"/>
      <c r="B8" s="21"/>
      <c r="C8" s="18"/>
      <c r="D8" s="17"/>
      <c r="E8" s="17"/>
      <c r="F8" s="19"/>
      <c r="G8" s="11"/>
      <c r="H8" s="11"/>
      <c r="I8" s="11"/>
      <c r="J8" s="11"/>
      <c r="K8" s="11"/>
      <c r="L8" s="11"/>
      <c r="M8" s="11"/>
      <c r="N8" s="11"/>
      <c r="O8" s="13"/>
      <c r="P8" s="13"/>
    </row>
    <row r="9" spans="1:39" ht="15" customHeight="1" x14ac:dyDescent="0.25">
      <c r="A9" s="4" t="s">
        <v>5</v>
      </c>
      <c r="B9" s="86"/>
      <c r="C9" s="18" t="s">
        <v>6</v>
      </c>
      <c r="D9" s="17" t="s">
        <v>7</v>
      </c>
      <c r="E9" s="17" t="str">
        <f>IF(B9&gt;0,(B9/12000*B3)," ")</f>
        <v xml:space="preserve"> </v>
      </c>
      <c r="F9" s="19"/>
      <c r="G9" s="11"/>
      <c r="H9" s="11"/>
      <c r="I9" s="11"/>
      <c r="J9" s="11"/>
      <c r="K9" s="11"/>
      <c r="L9" s="11"/>
      <c r="M9" s="11"/>
      <c r="N9" s="11"/>
      <c r="O9" s="13"/>
      <c r="P9" s="13"/>
    </row>
    <row r="10" spans="1:39" ht="15" customHeight="1" x14ac:dyDescent="0.25">
      <c r="A10" s="4" t="s">
        <v>8</v>
      </c>
      <c r="B10" s="87"/>
      <c r="C10" s="18" t="s">
        <v>9</v>
      </c>
      <c r="D10" s="17"/>
      <c r="E10" s="17"/>
      <c r="F10" s="19"/>
      <c r="G10" s="116" t="s">
        <v>54</v>
      </c>
      <c r="H10" s="116"/>
      <c r="I10" s="116"/>
      <c r="J10" s="116"/>
      <c r="K10" s="116"/>
      <c r="L10" s="116"/>
      <c r="M10" s="116"/>
      <c r="N10" s="116" t="s">
        <v>54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 t="s">
        <v>54</v>
      </c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</row>
    <row r="11" spans="1:39" ht="15" customHeight="1" x14ac:dyDescent="0.35">
      <c r="A11" s="4" t="s">
        <v>10</v>
      </c>
      <c r="B11" s="87"/>
      <c r="C11" s="18" t="s">
        <v>9</v>
      </c>
      <c r="D11" s="17"/>
      <c r="E11" s="17"/>
      <c r="F11" s="19"/>
      <c r="G11" s="11"/>
      <c r="I11" s="115"/>
      <c r="J11" s="11"/>
      <c r="K11" s="11"/>
      <c r="L11" s="11"/>
      <c r="M11" s="11"/>
      <c r="N11" s="11"/>
      <c r="P11" s="115"/>
      <c r="Q11" s="11"/>
      <c r="R11" s="11"/>
      <c r="S11" s="11"/>
      <c r="T11" s="11"/>
      <c r="Z11" s="11"/>
      <c r="AB11" s="115"/>
      <c r="AC11" s="11"/>
      <c r="AD11" s="11"/>
      <c r="AE11" s="11"/>
      <c r="AF11" s="11"/>
    </row>
    <row r="12" spans="1:39" ht="15" customHeight="1" x14ac:dyDescent="0.25">
      <c r="A12" s="4" t="s">
        <v>11</v>
      </c>
      <c r="B12" s="87"/>
      <c r="C12" s="18" t="s">
        <v>9</v>
      </c>
      <c r="D12" s="17"/>
      <c r="E12" s="17"/>
      <c r="F12" s="19"/>
      <c r="G12" s="117" t="s">
        <v>55</v>
      </c>
      <c r="H12" s="118"/>
      <c r="I12" s="118"/>
      <c r="J12" s="118"/>
      <c r="K12" s="118"/>
      <c r="L12" s="118"/>
      <c r="M12" s="118"/>
      <c r="N12" s="118" t="s">
        <v>55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 t="s">
        <v>55</v>
      </c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</row>
    <row r="13" spans="1:39" ht="15" customHeight="1" x14ac:dyDescent="0.25">
      <c r="A13" s="4" t="s">
        <v>12</v>
      </c>
      <c r="B13" s="95"/>
      <c r="C13" s="17"/>
      <c r="D13" s="17" t="s">
        <v>13</v>
      </c>
      <c r="E13" s="96" t="str">
        <f>IF(B13&gt;0,(B13*B3)," ")</f>
        <v xml:space="preserve"> </v>
      </c>
      <c r="F13" s="19" t="s">
        <v>14</v>
      </c>
      <c r="G13" s="117" t="s">
        <v>56</v>
      </c>
      <c r="H13" s="118"/>
      <c r="I13" s="118"/>
      <c r="J13" s="118"/>
      <c r="K13" s="118"/>
      <c r="L13" s="118"/>
      <c r="M13" s="118"/>
      <c r="N13" s="118" t="s">
        <v>56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 t="s">
        <v>56</v>
      </c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</row>
    <row r="14" spans="1:39" ht="15" customHeight="1" thickBot="1" x14ac:dyDescent="0.3">
      <c r="A14" s="97" t="s">
        <v>53</v>
      </c>
      <c r="B14" s="101"/>
      <c r="C14" s="98"/>
      <c r="D14" s="98"/>
      <c r="E14" s="99"/>
      <c r="F14" s="100"/>
      <c r="G14" s="11"/>
      <c r="H14" s="11"/>
      <c r="I14" s="11"/>
      <c r="J14" s="11"/>
      <c r="K14" s="11"/>
      <c r="L14" s="11"/>
      <c r="M14" s="11"/>
    </row>
    <row r="15" spans="1:39" ht="24" customHeigh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X15" s="80"/>
      <c r="Y15" s="80"/>
      <c r="AK15" s="80"/>
    </row>
    <row r="16" spans="1:39" x14ac:dyDescent="0.25">
      <c r="A16" s="22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X16" s="11"/>
      <c r="Y16" s="11"/>
      <c r="AK16" s="11"/>
    </row>
    <row r="17" spans="1:39" ht="15.75" thickBot="1" x14ac:dyDescent="0.3">
      <c r="A17" s="2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39" s="23" customFormat="1" ht="18" customHeight="1" thickBot="1" x14ac:dyDescent="0.3">
      <c r="B18" s="24" t="s">
        <v>16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14"/>
      <c r="N18" s="90" t="s">
        <v>17</v>
      </c>
      <c r="O18" s="91" t="s">
        <v>18</v>
      </c>
      <c r="P18" s="129" t="s">
        <v>19</v>
      </c>
      <c r="Q18" s="130"/>
      <c r="R18" s="130"/>
      <c r="S18" s="130"/>
      <c r="T18" s="130"/>
      <c r="U18" s="130"/>
      <c r="V18" s="130"/>
      <c r="W18" s="130"/>
      <c r="X18" s="130"/>
      <c r="Y18" s="131"/>
      <c r="Z18" s="90" t="s">
        <v>17</v>
      </c>
      <c r="AA18" s="91" t="s">
        <v>18</v>
      </c>
      <c r="AB18" s="26" t="s">
        <v>20</v>
      </c>
      <c r="AC18" s="27"/>
      <c r="AD18" s="27"/>
      <c r="AE18" s="27"/>
      <c r="AF18" s="27"/>
      <c r="AG18" s="27"/>
      <c r="AH18" s="27"/>
      <c r="AI18" s="27"/>
      <c r="AJ18" s="27"/>
      <c r="AK18" s="28"/>
      <c r="AL18" s="88" t="s">
        <v>17</v>
      </c>
      <c r="AM18" s="89" t="s">
        <v>18</v>
      </c>
    </row>
    <row r="19" spans="1:39" s="23" customFormat="1" ht="18" customHeight="1" x14ac:dyDescent="0.25">
      <c r="A19" s="29" t="s">
        <v>21</v>
      </c>
      <c r="B19" s="30" t="s">
        <v>22</v>
      </c>
      <c r="C19" s="31" t="s">
        <v>23</v>
      </c>
      <c r="D19" s="31" t="s">
        <v>24</v>
      </c>
      <c r="E19" s="31" t="s">
        <v>25</v>
      </c>
      <c r="F19" s="31" t="s">
        <v>26</v>
      </c>
      <c r="G19" s="31" t="s">
        <v>27</v>
      </c>
      <c r="H19" s="31" t="s">
        <v>28</v>
      </c>
      <c r="I19" s="31" t="s">
        <v>29</v>
      </c>
      <c r="J19" s="31" t="s">
        <v>30</v>
      </c>
      <c r="K19" s="31" t="s">
        <v>31</v>
      </c>
      <c r="L19" s="31" t="s">
        <v>32</v>
      </c>
      <c r="M19" s="32" t="s">
        <v>33</v>
      </c>
      <c r="N19" s="30" t="s">
        <v>22</v>
      </c>
      <c r="O19" s="31" t="s">
        <v>23</v>
      </c>
      <c r="P19" s="31" t="s">
        <v>24</v>
      </c>
      <c r="Q19" s="31" t="s">
        <v>25</v>
      </c>
      <c r="R19" s="31" t="s">
        <v>26</v>
      </c>
      <c r="S19" s="31" t="s">
        <v>27</v>
      </c>
      <c r="T19" s="31" t="s">
        <v>28</v>
      </c>
      <c r="U19" s="31" t="s">
        <v>29</v>
      </c>
      <c r="V19" s="31" t="s">
        <v>30</v>
      </c>
      <c r="W19" s="31" t="s">
        <v>31</v>
      </c>
      <c r="X19" s="31" t="s">
        <v>32</v>
      </c>
      <c r="Y19" s="32" t="s">
        <v>33</v>
      </c>
      <c r="Z19" s="30" t="s">
        <v>22</v>
      </c>
      <c r="AA19" s="31" t="s">
        <v>23</v>
      </c>
      <c r="AB19" s="31" t="s">
        <v>24</v>
      </c>
      <c r="AC19" s="31" t="s">
        <v>25</v>
      </c>
      <c r="AD19" s="31" t="s">
        <v>26</v>
      </c>
      <c r="AE19" s="31" t="s">
        <v>27</v>
      </c>
      <c r="AF19" s="31" t="s">
        <v>28</v>
      </c>
      <c r="AG19" s="31" t="s">
        <v>29</v>
      </c>
      <c r="AH19" s="31" t="s">
        <v>30</v>
      </c>
      <c r="AI19" s="31" t="s">
        <v>31</v>
      </c>
      <c r="AJ19" s="31" t="s">
        <v>32</v>
      </c>
      <c r="AK19" s="33" t="s">
        <v>33</v>
      </c>
      <c r="AL19" s="30" t="s">
        <v>22</v>
      </c>
      <c r="AM19" s="32" t="s">
        <v>23</v>
      </c>
    </row>
    <row r="20" spans="1:39" s="23" customFormat="1" ht="18" customHeight="1" thickBot="1" x14ac:dyDescent="0.3">
      <c r="A20" s="34" t="s">
        <v>34</v>
      </c>
      <c r="B20" s="35" t="s">
        <v>24</v>
      </c>
      <c r="C20" s="36" t="s">
        <v>25</v>
      </c>
      <c r="D20" s="36" t="s">
        <v>26</v>
      </c>
      <c r="E20" s="36" t="s">
        <v>27</v>
      </c>
      <c r="F20" s="36" t="s">
        <v>28</v>
      </c>
      <c r="G20" s="36" t="s">
        <v>29</v>
      </c>
      <c r="H20" s="36" t="s">
        <v>30</v>
      </c>
      <c r="I20" s="36" t="s">
        <v>31</v>
      </c>
      <c r="J20" s="36" t="s">
        <v>32</v>
      </c>
      <c r="K20" s="36" t="s">
        <v>33</v>
      </c>
      <c r="L20" s="36" t="s">
        <v>22</v>
      </c>
      <c r="M20" s="37" t="s">
        <v>23</v>
      </c>
      <c r="N20" s="35" t="s">
        <v>24</v>
      </c>
      <c r="O20" s="36" t="s">
        <v>25</v>
      </c>
      <c r="P20" s="36" t="s">
        <v>26</v>
      </c>
      <c r="Q20" s="36" t="s">
        <v>27</v>
      </c>
      <c r="R20" s="36" t="s">
        <v>28</v>
      </c>
      <c r="S20" s="36" t="s">
        <v>29</v>
      </c>
      <c r="T20" s="36" t="s">
        <v>30</v>
      </c>
      <c r="U20" s="36" t="s">
        <v>31</v>
      </c>
      <c r="V20" s="36" t="s">
        <v>32</v>
      </c>
      <c r="W20" s="36" t="s">
        <v>33</v>
      </c>
      <c r="X20" s="36" t="s">
        <v>22</v>
      </c>
      <c r="Y20" s="37" t="s">
        <v>23</v>
      </c>
      <c r="Z20" s="35" t="s">
        <v>24</v>
      </c>
      <c r="AA20" s="36" t="s">
        <v>25</v>
      </c>
      <c r="AB20" s="36" t="s">
        <v>26</v>
      </c>
      <c r="AC20" s="36" t="s">
        <v>27</v>
      </c>
      <c r="AD20" s="36" t="s">
        <v>28</v>
      </c>
      <c r="AE20" s="36" t="s">
        <v>29</v>
      </c>
      <c r="AF20" s="36" t="s">
        <v>30</v>
      </c>
      <c r="AG20" s="36" t="s">
        <v>31</v>
      </c>
      <c r="AH20" s="36" t="s">
        <v>32</v>
      </c>
      <c r="AI20" s="36" t="s">
        <v>33</v>
      </c>
      <c r="AJ20" s="36" t="s">
        <v>22</v>
      </c>
      <c r="AK20" s="38" t="s">
        <v>23</v>
      </c>
      <c r="AL20" s="35" t="s">
        <v>24</v>
      </c>
      <c r="AM20" s="37" t="s">
        <v>25</v>
      </c>
    </row>
    <row r="21" spans="1:39" s="23" customFormat="1" ht="18" customHeight="1" thickBot="1" x14ac:dyDescent="0.3">
      <c r="A21" s="39" t="s">
        <v>35</v>
      </c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125">
        <v>0.92</v>
      </c>
      <c r="O21" s="126">
        <v>0.95</v>
      </c>
      <c r="P21" s="44"/>
      <c r="Q21" s="42"/>
      <c r="R21" s="42"/>
      <c r="S21" s="42"/>
      <c r="T21" s="42"/>
      <c r="U21" s="42"/>
      <c r="V21" s="45"/>
      <c r="W21" s="126">
        <v>0.98</v>
      </c>
      <c r="X21" s="44"/>
      <c r="Y21" s="46"/>
      <c r="Z21" s="125">
        <v>0.92</v>
      </c>
      <c r="AA21" s="126">
        <v>0.95</v>
      </c>
      <c r="AB21" s="44"/>
      <c r="AC21" s="42"/>
      <c r="AD21" s="42"/>
      <c r="AE21" s="42"/>
      <c r="AF21" s="42"/>
      <c r="AG21" s="42"/>
      <c r="AH21" s="45"/>
      <c r="AI21" s="126">
        <v>0.98</v>
      </c>
      <c r="AJ21" s="44"/>
      <c r="AK21" s="46"/>
      <c r="AL21" s="125">
        <v>0.92</v>
      </c>
      <c r="AM21" s="140">
        <v>0.95</v>
      </c>
    </row>
    <row r="22" spans="1:39" s="23" customFormat="1" ht="18" customHeight="1" thickBot="1" x14ac:dyDescent="0.3">
      <c r="A22" s="39" t="s">
        <v>36</v>
      </c>
      <c r="B22" s="119">
        <v>0.25488467409495302</v>
      </c>
      <c r="C22" s="121">
        <v>0.44776778466704398</v>
      </c>
      <c r="D22" s="121">
        <v>0.55561770491593399</v>
      </c>
      <c r="E22" s="121">
        <v>0.57229138596860396</v>
      </c>
      <c r="F22" s="121">
        <v>0.580712607030753</v>
      </c>
      <c r="G22" s="121">
        <v>0.60495604875874498</v>
      </c>
      <c r="H22" s="121">
        <v>0.68589431944885404</v>
      </c>
      <c r="I22" s="121">
        <v>0.70334036172890901</v>
      </c>
      <c r="J22" s="121">
        <v>0.72557114581513105</v>
      </c>
      <c r="K22" s="121">
        <v>0.78922036584317301</v>
      </c>
      <c r="L22" s="121">
        <v>0.79716960410923998</v>
      </c>
      <c r="M22" s="120">
        <v>0.84085304156840202</v>
      </c>
      <c r="N22" s="125">
        <f>B22</f>
        <v>0.25488467409495302</v>
      </c>
      <c r="O22" s="126">
        <f t="shared" ref="O22:Y23" si="0">C22</f>
        <v>0.44776778466704398</v>
      </c>
      <c r="P22" s="126">
        <f t="shared" si="0"/>
        <v>0.55561770491593399</v>
      </c>
      <c r="Q22" s="126">
        <f t="shared" si="0"/>
        <v>0.57229138596860396</v>
      </c>
      <c r="R22" s="126">
        <f t="shared" si="0"/>
        <v>0.580712607030753</v>
      </c>
      <c r="S22" s="126">
        <f t="shared" si="0"/>
        <v>0.60495604875874498</v>
      </c>
      <c r="T22" s="126">
        <f t="shared" si="0"/>
        <v>0.68589431944885404</v>
      </c>
      <c r="U22" s="126">
        <f t="shared" si="0"/>
        <v>0.70334036172890901</v>
      </c>
      <c r="V22" s="126">
        <f t="shared" si="0"/>
        <v>0.72557114581513105</v>
      </c>
      <c r="W22" s="126">
        <f t="shared" si="0"/>
        <v>0.78922036584317301</v>
      </c>
      <c r="X22" s="126">
        <f t="shared" si="0"/>
        <v>0.79716960410923998</v>
      </c>
      <c r="Y22" s="140">
        <f t="shared" si="0"/>
        <v>0.84085304156840202</v>
      </c>
      <c r="Z22" s="125">
        <f>N22</f>
        <v>0.25488467409495302</v>
      </c>
      <c r="AA22" s="126">
        <f>O22</f>
        <v>0.44776778466704398</v>
      </c>
      <c r="AB22" s="126">
        <f t="shared" ref="AB22:AK23" si="1">P22</f>
        <v>0.55561770491593399</v>
      </c>
      <c r="AC22" s="126">
        <f t="shared" si="1"/>
        <v>0.57229138596860396</v>
      </c>
      <c r="AD22" s="126">
        <f t="shared" si="1"/>
        <v>0.580712607030753</v>
      </c>
      <c r="AE22" s="126">
        <f t="shared" si="1"/>
        <v>0.60495604875874498</v>
      </c>
      <c r="AF22" s="126">
        <f t="shared" si="1"/>
        <v>0.68589431944885404</v>
      </c>
      <c r="AG22" s="126">
        <f t="shared" si="1"/>
        <v>0.70334036172890901</v>
      </c>
      <c r="AH22" s="126">
        <f t="shared" si="1"/>
        <v>0.72557114581513105</v>
      </c>
      <c r="AI22" s="126">
        <f t="shared" si="1"/>
        <v>0.78922036584317301</v>
      </c>
      <c r="AJ22" s="126">
        <f t="shared" si="1"/>
        <v>0.79716960410923998</v>
      </c>
      <c r="AK22" s="141">
        <f t="shared" si="1"/>
        <v>0.84085304156840202</v>
      </c>
      <c r="AL22" s="125">
        <f>Z22</f>
        <v>0.25488467409495302</v>
      </c>
      <c r="AM22" s="140">
        <f>AA22</f>
        <v>0.44776778466704398</v>
      </c>
    </row>
    <row r="23" spans="1:39" s="48" customFormat="1" ht="18" customHeight="1" x14ac:dyDescent="0.25">
      <c r="A23" s="47" t="s">
        <v>37</v>
      </c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127">
        <f>IF(B23=" "," ",B23)</f>
        <v>0</v>
      </c>
      <c r="O23" s="128">
        <f t="shared" si="0"/>
        <v>0</v>
      </c>
      <c r="P23" s="128">
        <f t="shared" si="0"/>
        <v>0</v>
      </c>
      <c r="Q23" s="128">
        <f t="shared" si="0"/>
        <v>0</v>
      </c>
      <c r="R23" s="128">
        <f t="shared" si="0"/>
        <v>0</v>
      </c>
      <c r="S23" s="128">
        <f t="shared" si="0"/>
        <v>0</v>
      </c>
      <c r="T23" s="128">
        <f t="shared" si="0"/>
        <v>0</v>
      </c>
      <c r="U23" s="128">
        <f t="shared" si="0"/>
        <v>0</v>
      </c>
      <c r="V23" s="128">
        <f t="shared" si="0"/>
        <v>0</v>
      </c>
      <c r="W23" s="128">
        <f t="shared" si="0"/>
        <v>0</v>
      </c>
      <c r="X23" s="128">
        <f t="shared" si="0"/>
        <v>0</v>
      </c>
      <c r="Y23" s="142">
        <f t="shared" si="0"/>
        <v>0</v>
      </c>
      <c r="Z23" s="127">
        <f>N23</f>
        <v>0</v>
      </c>
      <c r="AA23" s="128">
        <f t="shared" ref="AA23" si="2">O23</f>
        <v>0</v>
      </c>
      <c r="AB23" s="128">
        <f t="shared" si="1"/>
        <v>0</v>
      </c>
      <c r="AC23" s="128">
        <f t="shared" si="1"/>
        <v>0</v>
      </c>
      <c r="AD23" s="128">
        <f t="shared" si="1"/>
        <v>0</v>
      </c>
      <c r="AE23" s="128">
        <f t="shared" si="1"/>
        <v>0</v>
      </c>
      <c r="AF23" s="128">
        <f t="shared" si="1"/>
        <v>0</v>
      </c>
      <c r="AG23" s="128">
        <f t="shared" si="1"/>
        <v>0</v>
      </c>
      <c r="AH23" s="128">
        <f t="shared" si="1"/>
        <v>0</v>
      </c>
      <c r="AI23" s="128">
        <f t="shared" si="1"/>
        <v>0</v>
      </c>
      <c r="AJ23" s="128">
        <f t="shared" si="1"/>
        <v>0</v>
      </c>
      <c r="AK23" s="142">
        <f t="shared" si="1"/>
        <v>0</v>
      </c>
      <c r="AL23" s="127">
        <f>Z23</f>
        <v>0</v>
      </c>
      <c r="AM23" s="142">
        <f>AA23</f>
        <v>0</v>
      </c>
    </row>
    <row r="24" spans="1:39" s="48" customFormat="1" ht="18" customHeight="1" x14ac:dyDescent="0.25">
      <c r="A24" s="49" t="s">
        <v>38</v>
      </c>
      <c r="B24" s="50" t="str">
        <f>IF($E$9=0," ",$E$9)</f>
        <v xml:space="preserve"> </v>
      </c>
      <c r="C24" s="51" t="str">
        <f t="shared" ref="C24:AM24" si="3">IF($E$9=0," ",$E$9)</f>
        <v xml:space="preserve"> </v>
      </c>
      <c r="D24" s="51" t="str">
        <f t="shared" si="3"/>
        <v xml:space="preserve"> </v>
      </c>
      <c r="E24" s="51" t="str">
        <f t="shared" si="3"/>
        <v xml:space="preserve"> </v>
      </c>
      <c r="F24" s="51" t="str">
        <f t="shared" si="3"/>
        <v xml:space="preserve"> </v>
      </c>
      <c r="G24" s="51" t="str">
        <f t="shared" si="3"/>
        <v xml:space="preserve"> </v>
      </c>
      <c r="H24" s="51" t="str">
        <f t="shared" si="3"/>
        <v xml:space="preserve"> </v>
      </c>
      <c r="I24" s="51" t="str">
        <f t="shared" si="3"/>
        <v xml:space="preserve"> </v>
      </c>
      <c r="J24" s="51" t="str">
        <f t="shared" si="3"/>
        <v xml:space="preserve"> </v>
      </c>
      <c r="K24" s="51" t="str">
        <f t="shared" si="3"/>
        <v xml:space="preserve"> </v>
      </c>
      <c r="L24" s="51" t="str">
        <f t="shared" si="3"/>
        <v xml:space="preserve"> </v>
      </c>
      <c r="M24" s="52" t="str">
        <f t="shared" si="3"/>
        <v xml:space="preserve"> </v>
      </c>
      <c r="N24" s="50" t="str">
        <f t="shared" si="3"/>
        <v xml:space="preserve"> </v>
      </c>
      <c r="O24" s="51" t="str">
        <f t="shared" si="3"/>
        <v xml:space="preserve"> </v>
      </c>
      <c r="P24" s="51" t="str">
        <f t="shared" si="3"/>
        <v xml:space="preserve"> </v>
      </c>
      <c r="Q24" s="51" t="str">
        <f t="shared" si="3"/>
        <v xml:space="preserve"> </v>
      </c>
      <c r="R24" s="51" t="str">
        <f t="shared" si="3"/>
        <v xml:space="preserve"> </v>
      </c>
      <c r="S24" s="51" t="str">
        <f t="shared" si="3"/>
        <v xml:space="preserve"> </v>
      </c>
      <c r="T24" s="51" t="str">
        <f t="shared" si="3"/>
        <v xml:space="preserve"> </v>
      </c>
      <c r="U24" s="51" t="str">
        <f t="shared" si="3"/>
        <v xml:space="preserve"> </v>
      </c>
      <c r="V24" s="51" t="str">
        <f t="shared" si="3"/>
        <v xml:space="preserve"> </v>
      </c>
      <c r="W24" s="51" t="str">
        <f t="shared" si="3"/>
        <v xml:space="preserve"> </v>
      </c>
      <c r="X24" s="51" t="str">
        <f t="shared" si="3"/>
        <v xml:space="preserve"> </v>
      </c>
      <c r="Y24" s="52" t="str">
        <f t="shared" si="3"/>
        <v xml:space="preserve"> </v>
      </c>
      <c r="Z24" s="50" t="str">
        <f t="shared" si="3"/>
        <v xml:space="preserve"> </v>
      </c>
      <c r="AA24" s="51" t="str">
        <f t="shared" si="3"/>
        <v xml:space="preserve"> </v>
      </c>
      <c r="AB24" s="51" t="str">
        <f t="shared" si="3"/>
        <v xml:space="preserve"> </v>
      </c>
      <c r="AC24" s="51" t="str">
        <f t="shared" si="3"/>
        <v xml:space="preserve"> </v>
      </c>
      <c r="AD24" s="51" t="str">
        <f t="shared" si="3"/>
        <v xml:space="preserve"> </v>
      </c>
      <c r="AE24" s="51" t="str">
        <f t="shared" si="3"/>
        <v xml:space="preserve"> </v>
      </c>
      <c r="AF24" s="51" t="str">
        <f t="shared" si="3"/>
        <v xml:space="preserve"> </v>
      </c>
      <c r="AG24" s="51" t="str">
        <f t="shared" si="3"/>
        <v xml:space="preserve"> </v>
      </c>
      <c r="AH24" s="51" t="str">
        <f t="shared" si="3"/>
        <v xml:space="preserve"> </v>
      </c>
      <c r="AI24" s="51" t="str">
        <f t="shared" si="3"/>
        <v xml:space="preserve"> </v>
      </c>
      <c r="AJ24" s="51" t="str">
        <f t="shared" si="3"/>
        <v xml:space="preserve"> </v>
      </c>
      <c r="AK24" s="52" t="str">
        <f t="shared" si="3"/>
        <v xml:space="preserve"> </v>
      </c>
      <c r="AL24" s="50" t="str">
        <f t="shared" si="3"/>
        <v xml:space="preserve"> </v>
      </c>
      <c r="AM24" s="52" t="str">
        <f t="shared" si="3"/>
        <v xml:space="preserve"> </v>
      </c>
    </row>
    <row r="25" spans="1:39" s="48" customFormat="1" ht="18" customHeight="1" x14ac:dyDescent="0.25">
      <c r="A25" s="49" t="s">
        <v>39</v>
      </c>
      <c r="B25" s="50">
        <f>IF(B23&lt;$E$13,(B23/1000*$B$10),($E$13/1000*$B$10))</f>
        <v>0</v>
      </c>
      <c r="C25" s="51">
        <f>IF(SUM($B$23:C23)&lt;$E$13,(C23/1000*$B$10),($E$13/1000*$B$10)-$B$25)</f>
        <v>0</v>
      </c>
      <c r="D25" s="51">
        <f>IF(SUM($B$23:D23)&lt;$E$13,(D23/1000*$B$10),($E$13/1000*$B$10)-SUM($B$25:C25))</f>
        <v>0</v>
      </c>
      <c r="E25" s="51">
        <f>IF(SUM($B$23:E23)&lt;$E$13,(E23/1000*$B$10),($E$13/1000*$B$10)-SUM($B$25:D25))</f>
        <v>0</v>
      </c>
      <c r="F25" s="51">
        <f>IF(SUM($B$23:F23)&lt;$E$13,(F23/1000*$B$10),($E$13/1000*$B$10)-SUM($B$25:E25))</f>
        <v>0</v>
      </c>
      <c r="G25" s="51">
        <f>IF(SUM($B$23:G23)&lt;$E$13,(G23/1000*$B$10),($E$13/1000*$B$10)-SUM($B$25:F25))</f>
        <v>0</v>
      </c>
      <c r="H25" s="51">
        <f>IF(SUM($B$23:H23)&lt;$E$13,(H23/1000*$B$10),($E$13/1000*$B$10)-SUM($B$25:G25))</f>
        <v>0</v>
      </c>
      <c r="I25" s="51">
        <f>IF(SUM($B$23:I23)&lt;$E$13,(I23/1000*$B$10),($E$13/1000*$B$10)-SUM($B$25:H25))</f>
        <v>0</v>
      </c>
      <c r="J25" s="51">
        <f>IF(SUM($B$23:J23)&lt;$E$13,(J23/1000*$B$10),($E$13/1000*$B$10)-SUM($B$25:I25))</f>
        <v>0</v>
      </c>
      <c r="K25" s="51">
        <f>IF(SUM($B$23:K23)&lt;$E$13,(K23/1000*$B$10),($E$13/1000*$B$10)-SUM($B$25:J25))</f>
        <v>0</v>
      </c>
      <c r="L25" s="51">
        <f>IF(SUM($B$23:L23)&lt;$E$13,(L23/1000*$B$10),($E$13/1000*$B$10)-SUM($B$25:K25))</f>
        <v>0</v>
      </c>
      <c r="M25" s="52">
        <f>IF(SUM($B$23:M23)&lt;$E$13,(M23/1000*$B$10),($E$13/1000*$B$10)-SUM($B$25:L25))</f>
        <v>0</v>
      </c>
      <c r="N25" s="50">
        <f>IF(N23&lt;$E$13,(N23/1000*$B$11),($E$13/1000*$B$11))</f>
        <v>0</v>
      </c>
      <c r="O25" s="51">
        <f>IF(SUM($N$23:O23)&lt;$E$13,(O23/1000*$B$11),($E$13/1000*$B$11)-$N$25)</f>
        <v>0</v>
      </c>
      <c r="P25" s="51">
        <f>IF(SUM($N$23:P23)&lt;$E$13,(P23/1000*$B$11),($E$13/1000*$B$11)-SUM($N$25:O25))</f>
        <v>0</v>
      </c>
      <c r="Q25" s="51">
        <f>IF(SUM($N$23:Q23)&lt;$E$13,(Q23/1000*$B$11),($E$13/1000*$B$11)-SUM($N$25:P25))</f>
        <v>0</v>
      </c>
      <c r="R25" s="51">
        <f>IF(SUM($N$23:R23)&lt;$E$13,(R23/1000*$B$11),($E$13/1000*$B$11)-SUM($N$25:Q25))</f>
        <v>0</v>
      </c>
      <c r="S25" s="51">
        <f>IF(SUM($N$23:S23)&lt;$E$13,(S23/1000*$B$11),($E$13/1000*$B$11)-SUM($N$25:R25))</f>
        <v>0</v>
      </c>
      <c r="T25" s="51">
        <f>IF(SUM($N$23:T23)&lt;$E$13,(T23/1000*$B$11),($E$13/1000*$B$11)-SUM($N$25:S25))</f>
        <v>0</v>
      </c>
      <c r="U25" s="51">
        <f>IF(SUM($N$23:U23)&lt;$E$13,(U23/1000*$B$11),($E$13/1000*$B$11)-SUM($N$25:T25))</f>
        <v>0</v>
      </c>
      <c r="V25" s="51">
        <f>IF(SUM($N$23:V23)&lt;$E$13,(V23/1000*$B$11),($E$13/1000*$B$11)-SUM($N$25:U25))</f>
        <v>0</v>
      </c>
      <c r="W25" s="51">
        <f>IF(SUM($N$23:W23)&lt;$E$13,(W23/1000*$B$11),($E$13/1000*$B$11)-SUM($N$25:V25))</f>
        <v>0</v>
      </c>
      <c r="X25" s="51">
        <f>IF(SUM($N$23:X23)&lt;$E$13,(X23/1000*$B$11),($E$13/1000*$B$11)-SUM($N$25:W25))</f>
        <v>0</v>
      </c>
      <c r="Y25" s="52">
        <f>IF(SUM($N$23:Y23)&lt;$E$13,(Y23/1000*$B$11),($E$13/1000*$B$11)-SUM($N$25:X25))</f>
        <v>0</v>
      </c>
      <c r="Z25" s="50">
        <f>IF(Z23&lt;$E$13,(Z23/1000*$B$12),($E$13/1000*$B$12))</f>
        <v>0</v>
      </c>
      <c r="AA25" s="51">
        <f>IF(SUM($Z$23:AA23)&lt;$E$13,(AA23/1000*$B$12),($E$13/1000*$B$12)-$Z$25)</f>
        <v>0</v>
      </c>
      <c r="AB25" s="51">
        <f>IF(SUM($Z$23:AB23)&lt;$E$13,(AB23/1000*$B$12),($E$13/1000*$B$12)-SUM($Z$25:AA25))</f>
        <v>0</v>
      </c>
      <c r="AC25" s="51">
        <f>IF(SUM($Z$23:AC23)&lt;$E$13,(AC23/1000*$B$12),($E$13/1000*$B$12)-SUM($Z$25:AB25))</f>
        <v>0</v>
      </c>
      <c r="AD25" s="51">
        <f>IF(SUM($Z$23:AD23)&lt;$E$13,(AD23/1000*$B$12),($E$13/1000*$B$12)-SUM($Z$25:AC25))</f>
        <v>0</v>
      </c>
      <c r="AE25" s="51">
        <f>IF(SUM($Z$23:AE23)&lt;$E$13,(AE23/1000*$B$12),($E$13/1000*$B$12)-SUM($Z$25:AD25))</f>
        <v>0</v>
      </c>
      <c r="AF25" s="51">
        <f>IF(SUM($Z$23:AF23)&lt;$E$13,(AF23/1000*$B$12),($E$13/1000*$B$12)-SUM($Z$25:AE25))</f>
        <v>0</v>
      </c>
      <c r="AG25" s="51">
        <f>IF(SUM($Z$23:AG23)&lt;$E$13,(AG23/1000*$B$12),($E$13/1000*$B$12)-SUM($Z$25:AF25))</f>
        <v>0</v>
      </c>
      <c r="AH25" s="51">
        <f>IF(SUM($Z$23:AH23)&lt;$E$13,(AH23/1000*$B$12),($E$13/1000*$B$12)-SUM($Z$25:AG25))</f>
        <v>0</v>
      </c>
      <c r="AI25" s="51">
        <f>IF(SUM($Z$23:AI23)&lt;$E$13,(AI23/1000*$B$12),($E$13/1000*$B$12)-SUM($Z$25:AH25))</f>
        <v>0</v>
      </c>
      <c r="AJ25" s="51">
        <f>IF(SUM($Z$23:AJ23)&lt;$E$13,(AJ23/1000*$B$12),($E$13/1000*$B$12)-SUM($Z$25:AI25))</f>
        <v>0</v>
      </c>
      <c r="AK25" s="52">
        <f>IF(SUM($Z$23:AK23)&lt;$E$13,(AK23/1000*$B$12),($E$13/1000*$B$12)-SUM($Z$25:AJ25))</f>
        <v>0</v>
      </c>
      <c r="AL25" s="50">
        <f>IF(AL23&lt;$E$13,(AL23/1000*$B$12),($E$13/1000*$B$12))</f>
        <v>0</v>
      </c>
      <c r="AM25" s="52">
        <f>IF(SUM($AL$23:AM23)&lt;$E$13,(AM23/1000*$B$12),($E$13/1000*$B$12)-$AL$25)</f>
        <v>0</v>
      </c>
    </row>
    <row r="26" spans="1:39" s="48" customFormat="1" ht="18" customHeight="1" x14ac:dyDescent="0.25">
      <c r="A26" s="49" t="s">
        <v>40</v>
      </c>
      <c r="B26" s="50" t="str">
        <f>IF(B23&gt;0,(B25+B24)*B22," ")</f>
        <v xml:space="preserve"> </v>
      </c>
      <c r="C26" s="51" t="str">
        <f>IF(C23&gt;0,(SUM(B24:C25)*C22)-B26," ")</f>
        <v xml:space="preserve"> </v>
      </c>
      <c r="D26" s="51" t="str">
        <f>IF(D23&gt;0,(SUM(B24:D25)*D22)-SUM(B26:C26)," ")</f>
        <v xml:space="preserve"> </v>
      </c>
      <c r="E26" s="51" t="str">
        <f>IF(E23&gt;0,(SUM(B24:E25)*E22)-SUM(B26:D26)," ")</f>
        <v xml:space="preserve"> </v>
      </c>
      <c r="F26" s="51" t="str">
        <f>IF(F23&gt;0,(SUM(B24:F25)*F22)-SUM(B26:E26)," ")</f>
        <v xml:space="preserve"> </v>
      </c>
      <c r="G26" s="51" t="str">
        <f>IF(G23&gt;0,(SUM(B24:G25)*G22)-SUM(B26:F26)," ")</f>
        <v xml:space="preserve"> </v>
      </c>
      <c r="H26" s="51" t="str">
        <f>IF(H23&gt;0,(SUM(B24:H25)*H22)-SUM(B26:G26)," ")</f>
        <v xml:space="preserve"> </v>
      </c>
      <c r="I26" s="51" t="str">
        <f>IF(I23&gt;0,(SUM(B24:I25)*I22)-SUM(B26:H26)," ")</f>
        <v xml:space="preserve"> </v>
      </c>
      <c r="J26" s="51" t="str">
        <f>IF(J23&gt;0,(SUM(B24:J25)*J22)-SUM(B26:I26)," ")</f>
        <v xml:space="preserve"> </v>
      </c>
      <c r="K26" s="51" t="str">
        <f>IF(K23&gt;0,(SUM(B24:K25)*K22)-SUM(B26:J26)," ")</f>
        <v xml:space="preserve"> </v>
      </c>
      <c r="L26" s="51" t="str">
        <f>IF(L23&gt;0,(SUM(B24:L25)*L22)-SUM(B26:K26)," ")</f>
        <v xml:space="preserve"> </v>
      </c>
      <c r="M26" s="52" t="str">
        <f>IF(M23&gt;0,(SUM(B24:M25)*M22)-SUM(B26:L26)," ")</f>
        <v xml:space="preserve"> </v>
      </c>
      <c r="N26" s="50" t="str">
        <f>IF(N23&gt;0,(N25+N24)*N22," ")</f>
        <v xml:space="preserve"> </v>
      </c>
      <c r="O26" s="51" t="str">
        <f>IF(O23&gt;0,(SUM(N24:O25)*O22)-N26," ")</f>
        <v xml:space="preserve"> </v>
      </c>
      <c r="P26" s="51" t="str">
        <f>IF(P23&gt;0,(SUM(N24:P25)*P22)-SUM(N26:O26)," ")</f>
        <v xml:space="preserve"> </v>
      </c>
      <c r="Q26" s="51" t="str">
        <f>IF(Q23&gt;0,(SUM(N24:Q25)*Q22)-SUM(N26:P26)," ")</f>
        <v xml:space="preserve"> </v>
      </c>
      <c r="R26" s="51" t="str">
        <f>IF(R23&gt;0,(SUM(N24:R25)*R22)-SUM(N26:Q26)," ")</f>
        <v xml:space="preserve"> </v>
      </c>
      <c r="S26" s="51" t="str">
        <f>IF(S23&gt;0,(SUM(N24:S25)*S22)-SUM(N26:R26)," ")</f>
        <v xml:space="preserve"> </v>
      </c>
      <c r="T26" s="51" t="str">
        <f>IF(T23&gt;0,(SUM(N24:T25)*T22)-SUM(N26:S26)," ")</f>
        <v xml:space="preserve"> </v>
      </c>
      <c r="U26" s="51" t="str">
        <f>IF(U23&gt;0,(SUM(N24:U25)*U22)-SUM(N26:T26)," ")</f>
        <v xml:space="preserve"> </v>
      </c>
      <c r="V26" s="51" t="str">
        <f>IF(V23&gt;0,(SUM(N24:V25)*V22)-SUM(N26:U26)," ")</f>
        <v xml:space="preserve"> </v>
      </c>
      <c r="W26" s="51" t="str">
        <f>IF(W23&gt;0,(SUM(N24:W25)*W22)-SUM(N26:V26)," ")</f>
        <v xml:space="preserve"> </v>
      </c>
      <c r="X26" s="51" t="str">
        <f>IF(X23&gt;0,(SUM(N24:X25)*X22)-SUM(N26:W26)," ")</f>
        <v xml:space="preserve"> </v>
      </c>
      <c r="Y26" s="52" t="str">
        <f>IF(Y23&gt;0,(SUM(N24:Y25)*Y22)-SUM(N26:X26)," ")</f>
        <v xml:space="preserve"> </v>
      </c>
      <c r="Z26" s="50" t="str">
        <f>IF(Z23&gt;0,(Z25+Z24)*Z22," ")</f>
        <v xml:space="preserve"> </v>
      </c>
      <c r="AA26" s="51" t="str">
        <f>IF(AA23&gt;0,(SUM(Z24:AA25)*AA22)-Z26," ")</f>
        <v xml:space="preserve"> </v>
      </c>
      <c r="AB26" s="51" t="str">
        <f>IF(AB23&gt;0,(SUM(Z24:AB25)*AB22)-SUM(Z26:AA26)," ")</f>
        <v xml:space="preserve"> </v>
      </c>
      <c r="AC26" s="51" t="str">
        <f>IF(AC23&gt;0,(SUM(Z24:AC25)*AC22)-SUM(Z26:AB26)," ")</f>
        <v xml:space="preserve"> </v>
      </c>
      <c r="AD26" s="51" t="str">
        <f>IF(AD23&gt;0,(SUM(Z24:AD25)*AD22)-SUM(Z26:AC26)," ")</f>
        <v xml:space="preserve"> </v>
      </c>
      <c r="AE26" s="51" t="str">
        <f>IF(AE23&gt;0,(SUM(Z24:AE25)*AE22)-SUM(Z26:AD26)," ")</f>
        <v xml:space="preserve"> </v>
      </c>
      <c r="AF26" s="51" t="str">
        <f>IF(AF23&gt;0,(SUM(Z24:AF25)*AF22)-SUM(Z26:AE26)," ")</f>
        <v xml:space="preserve"> </v>
      </c>
      <c r="AG26" s="51" t="str">
        <f>IF(AG23&gt;0,(SUM(Z24:AG25)*AG22)-SUM(Z26:AF26)," ")</f>
        <v xml:space="preserve"> </v>
      </c>
      <c r="AH26" s="51" t="str">
        <f>IF(AH23&gt;0,(SUM(Z24:AH25)*AH22)-SUM(Z26:AG26)," ")</f>
        <v xml:space="preserve"> </v>
      </c>
      <c r="AI26" s="51" t="str">
        <f>IF(AI23&gt;0,(SUM(Z24:AI25)*AI22)-SUM(Z26:AH26)," ")</f>
        <v xml:space="preserve"> </v>
      </c>
      <c r="AJ26" s="51" t="str">
        <f>IF(AJ23&gt;0,(SUM(Z24:AJ25)*AJ22)-SUM(Z26:AI26)," ")</f>
        <v xml:space="preserve"> </v>
      </c>
      <c r="AK26" s="52" t="str">
        <f>IF(AK23&gt;0,(SUM(Z24:AK25)*AK22)-SUM(Z26:AJ26)," ")</f>
        <v xml:space="preserve"> </v>
      </c>
      <c r="AL26" s="50" t="str">
        <f>IF(AL23&gt;0,(AL25+AL24)*AL22," ")</f>
        <v xml:space="preserve"> </v>
      </c>
      <c r="AM26" s="52" t="str">
        <f>IF(AM23&gt;0,(SUM(AL24:AM25)*AM22)-AL26," ")</f>
        <v xml:space="preserve"> </v>
      </c>
    </row>
    <row r="27" spans="1:39" s="48" customFormat="1" ht="18" customHeight="1" x14ac:dyDescent="0.25">
      <c r="A27" s="49" t="s">
        <v>41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143">
        <f>B27</f>
        <v>0</v>
      </c>
      <c r="O27" s="144">
        <f t="shared" ref="O27:Y27" si="4">C27</f>
        <v>0</v>
      </c>
      <c r="P27" s="144">
        <f t="shared" si="4"/>
        <v>0</v>
      </c>
      <c r="Q27" s="144">
        <f t="shared" si="4"/>
        <v>0</v>
      </c>
      <c r="R27" s="144">
        <f t="shared" si="4"/>
        <v>0</v>
      </c>
      <c r="S27" s="144">
        <f t="shared" si="4"/>
        <v>0</v>
      </c>
      <c r="T27" s="144">
        <f t="shared" si="4"/>
        <v>0</v>
      </c>
      <c r="U27" s="144">
        <f t="shared" si="4"/>
        <v>0</v>
      </c>
      <c r="V27" s="144">
        <f t="shared" si="4"/>
        <v>0</v>
      </c>
      <c r="W27" s="144">
        <f t="shared" si="4"/>
        <v>0</v>
      </c>
      <c r="X27" s="144">
        <f t="shared" si="4"/>
        <v>0</v>
      </c>
      <c r="Y27" s="145">
        <f t="shared" si="4"/>
        <v>0</v>
      </c>
      <c r="Z27" s="143">
        <f>N27</f>
        <v>0</v>
      </c>
      <c r="AA27" s="144">
        <f t="shared" ref="AA27:AK27" si="5">O27</f>
        <v>0</v>
      </c>
      <c r="AB27" s="144">
        <f t="shared" si="5"/>
        <v>0</v>
      </c>
      <c r="AC27" s="144">
        <f t="shared" si="5"/>
        <v>0</v>
      </c>
      <c r="AD27" s="144">
        <f t="shared" si="5"/>
        <v>0</v>
      </c>
      <c r="AE27" s="144">
        <f t="shared" si="5"/>
        <v>0</v>
      </c>
      <c r="AF27" s="144">
        <f t="shared" si="5"/>
        <v>0</v>
      </c>
      <c r="AG27" s="144">
        <f t="shared" si="5"/>
        <v>0</v>
      </c>
      <c r="AH27" s="144">
        <f t="shared" si="5"/>
        <v>0</v>
      </c>
      <c r="AI27" s="144">
        <f t="shared" si="5"/>
        <v>0</v>
      </c>
      <c r="AJ27" s="144">
        <f t="shared" si="5"/>
        <v>0</v>
      </c>
      <c r="AK27" s="145">
        <f t="shared" si="5"/>
        <v>0</v>
      </c>
      <c r="AL27" s="143">
        <f>Z27</f>
        <v>0</v>
      </c>
      <c r="AM27" s="145">
        <f>AA27</f>
        <v>0</v>
      </c>
    </row>
    <row r="28" spans="1:39" s="48" customFormat="1" ht="18" customHeight="1" x14ac:dyDescent="0.25">
      <c r="A28" s="49" t="s">
        <v>42</v>
      </c>
      <c r="B28" s="53" t="str">
        <f>IF(B27&gt;0,(B27/B23)," ")</f>
        <v xml:space="preserve"> </v>
      </c>
      <c r="C28" s="54" t="str">
        <f t="shared" ref="C28:M28" si="6">IF(C27&gt;0,(C27/C23)," ")</f>
        <v xml:space="preserve"> </v>
      </c>
      <c r="D28" s="54" t="str">
        <f t="shared" si="6"/>
        <v xml:space="preserve"> </v>
      </c>
      <c r="E28" s="54" t="str">
        <f t="shared" si="6"/>
        <v xml:space="preserve"> </v>
      </c>
      <c r="F28" s="54" t="str">
        <f t="shared" si="6"/>
        <v xml:space="preserve"> </v>
      </c>
      <c r="G28" s="54" t="str">
        <f t="shared" si="6"/>
        <v xml:space="preserve"> </v>
      </c>
      <c r="H28" s="54" t="str">
        <f t="shared" si="6"/>
        <v xml:space="preserve"> </v>
      </c>
      <c r="I28" s="54" t="str">
        <f t="shared" si="6"/>
        <v xml:space="preserve"> </v>
      </c>
      <c r="J28" s="54" t="str">
        <f t="shared" si="6"/>
        <v xml:space="preserve"> </v>
      </c>
      <c r="K28" s="54" t="str">
        <f t="shared" si="6"/>
        <v xml:space="preserve"> </v>
      </c>
      <c r="L28" s="54" t="str">
        <f t="shared" si="6"/>
        <v xml:space="preserve"> </v>
      </c>
      <c r="M28" s="55" t="str">
        <f t="shared" si="6"/>
        <v xml:space="preserve"> </v>
      </c>
      <c r="N28" s="53" t="str">
        <f>IF(N27&gt;0,(N27/N23)," ")</f>
        <v xml:space="preserve"> </v>
      </c>
      <c r="O28" s="54" t="str">
        <f t="shared" ref="O28" si="7">IF(O27&gt;0,(O27/O23)," ")</f>
        <v xml:space="preserve"> </v>
      </c>
      <c r="P28" s="54" t="str">
        <f t="shared" ref="P28" si="8">IF(P27&gt;0,(P27/P23)," ")</f>
        <v xml:space="preserve"> </v>
      </c>
      <c r="Q28" s="54" t="str">
        <f t="shared" ref="Q28" si="9">IF(Q27&gt;0,(Q27/Q23)," ")</f>
        <v xml:space="preserve"> </v>
      </c>
      <c r="R28" s="54" t="str">
        <f t="shared" ref="R28" si="10">IF(R27&gt;0,(R27/R23)," ")</f>
        <v xml:space="preserve"> </v>
      </c>
      <c r="S28" s="54" t="str">
        <f t="shared" ref="S28" si="11">IF(S27&gt;0,(S27/S23)," ")</f>
        <v xml:space="preserve"> </v>
      </c>
      <c r="T28" s="54" t="str">
        <f t="shared" ref="T28" si="12">IF(T27&gt;0,(T27/T23)," ")</f>
        <v xml:space="preserve"> </v>
      </c>
      <c r="U28" s="54" t="str">
        <f t="shared" ref="U28" si="13">IF(U27&gt;0,(U27/U23)," ")</f>
        <v xml:space="preserve"> </v>
      </c>
      <c r="V28" s="54" t="str">
        <f t="shared" ref="V28" si="14">IF(V27&gt;0,(V27/V23)," ")</f>
        <v xml:space="preserve"> </v>
      </c>
      <c r="W28" s="54" t="str">
        <f t="shared" ref="W28" si="15">IF(W27&gt;0,(W27/W23)," ")</f>
        <v xml:space="preserve"> </v>
      </c>
      <c r="X28" s="54" t="str">
        <f t="shared" ref="X28" si="16">IF(X27&gt;0,(X27/X23)," ")</f>
        <v xml:space="preserve"> </v>
      </c>
      <c r="Y28" s="55" t="str">
        <f t="shared" ref="Y28" si="17">IF(Y27&gt;0,(Y27/Y23)," ")</f>
        <v xml:space="preserve"> </v>
      </c>
      <c r="Z28" s="53" t="str">
        <f>IF(Z27&gt;0,(Z27/Z23)," ")</f>
        <v xml:space="preserve"> </v>
      </c>
      <c r="AA28" s="54" t="str">
        <f t="shared" ref="AA28" si="18">IF(AA27&gt;0,(AA27/AA23)," ")</f>
        <v xml:space="preserve"> </v>
      </c>
      <c r="AB28" s="54" t="str">
        <f t="shared" ref="AB28" si="19">IF(AB27&gt;0,(AB27/AB23)," ")</f>
        <v xml:space="preserve"> </v>
      </c>
      <c r="AC28" s="54" t="str">
        <f t="shared" ref="AC28" si="20">IF(AC27&gt;0,(AC27/AC23)," ")</f>
        <v xml:space="preserve"> </v>
      </c>
      <c r="AD28" s="54" t="str">
        <f t="shared" ref="AD28" si="21">IF(AD27&gt;0,(AD27/AD23)," ")</f>
        <v xml:space="preserve"> </v>
      </c>
      <c r="AE28" s="54" t="str">
        <f t="shared" ref="AE28" si="22">IF(AE27&gt;0,(AE27/AE23)," ")</f>
        <v xml:space="preserve"> </v>
      </c>
      <c r="AF28" s="54" t="str">
        <f t="shared" ref="AF28" si="23">IF(AF27&gt;0,(AF27/AF23)," ")</f>
        <v xml:space="preserve"> </v>
      </c>
      <c r="AG28" s="54" t="str">
        <f t="shared" ref="AG28" si="24">IF(AG27&gt;0,(AG27/AG23)," ")</f>
        <v xml:space="preserve"> </v>
      </c>
      <c r="AH28" s="54" t="str">
        <f t="shared" ref="AH28" si="25">IF(AH27&gt;0,(AH27/AH23)," ")</f>
        <v xml:space="preserve"> </v>
      </c>
      <c r="AI28" s="54" t="str">
        <f t="shared" ref="AI28" si="26">IF(AI27&gt;0,(AI27/AI23)," ")</f>
        <v xml:space="preserve"> </v>
      </c>
      <c r="AJ28" s="54" t="str">
        <f t="shared" ref="AJ28" si="27">IF(AJ27&gt;0,(AJ27/AJ23)," ")</f>
        <v xml:space="preserve"> </v>
      </c>
      <c r="AK28" s="55" t="str">
        <f t="shared" ref="AK28" si="28">IF(AK27&gt;0,(AK27/AK23)," ")</f>
        <v xml:space="preserve"> </v>
      </c>
      <c r="AL28" s="53" t="str">
        <f>IF(AL27&gt;0,(AL27/AL23)," ")</f>
        <v xml:space="preserve"> </v>
      </c>
      <c r="AM28" s="55" t="str">
        <f t="shared" ref="AM28" si="29">IF(AM27&gt;0,(AM27/AM23)," ")</f>
        <v xml:space="preserve"> </v>
      </c>
    </row>
    <row r="29" spans="1:39" s="48" customFormat="1" ht="18" customHeight="1" x14ac:dyDescent="0.25">
      <c r="A29" s="49" t="s">
        <v>43</v>
      </c>
      <c r="B29" s="50" t="str">
        <f>IF(B26=" "," ",(B26+B27))</f>
        <v xml:space="preserve"> </v>
      </c>
      <c r="C29" s="51" t="str">
        <f t="shared" ref="C29:AM29" si="30">IF(C26=" "," ",(C26+C27))</f>
        <v xml:space="preserve"> </v>
      </c>
      <c r="D29" s="51" t="str">
        <f t="shared" si="30"/>
        <v xml:space="preserve"> </v>
      </c>
      <c r="E29" s="51" t="str">
        <f t="shared" si="30"/>
        <v xml:space="preserve"> </v>
      </c>
      <c r="F29" s="51" t="str">
        <f t="shared" si="30"/>
        <v xml:space="preserve"> </v>
      </c>
      <c r="G29" s="51" t="str">
        <f t="shared" si="30"/>
        <v xml:space="preserve"> </v>
      </c>
      <c r="H29" s="51" t="str">
        <f t="shared" si="30"/>
        <v xml:space="preserve"> </v>
      </c>
      <c r="I29" s="51" t="str">
        <f t="shared" si="30"/>
        <v xml:space="preserve"> </v>
      </c>
      <c r="J29" s="51" t="str">
        <f t="shared" si="30"/>
        <v xml:space="preserve"> </v>
      </c>
      <c r="K29" s="51" t="str">
        <f t="shared" si="30"/>
        <v xml:space="preserve"> </v>
      </c>
      <c r="L29" s="51" t="str">
        <f t="shared" si="30"/>
        <v xml:space="preserve"> </v>
      </c>
      <c r="M29" s="52" t="str">
        <f t="shared" si="30"/>
        <v xml:space="preserve"> </v>
      </c>
      <c r="N29" s="50" t="str">
        <f t="shared" si="30"/>
        <v xml:space="preserve"> </v>
      </c>
      <c r="O29" s="51" t="str">
        <f t="shared" si="30"/>
        <v xml:space="preserve"> </v>
      </c>
      <c r="P29" s="51" t="str">
        <f t="shared" si="30"/>
        <v xml:space="preserve"> </v>
      </c>
      <c r="Q29" s="51" t="str">
        <f t="shared" si="30"/>
        <v xml:space="preserve"> </v>
      </c>
      <c r="R29" s="51" t="str">
        <f t="shared" si="30"/>
        <v xml:space="preserve"> </v>
      </c>
      <c r="S29" s="51" t="str">
        <f t="shared" si="30"/>
        <v xml:space="preserve"> </v>
      </c>
      <c r="T29" s="51" t="str">
        <f t="shared" si="30"/>
        <v xml:space="preserve"> </v>
      </c>
      <c r="U29" s="51" t="str">
        <f t="shared" si="30"/>
        <v xml:space="preserve"> </v>
      </c>
      <c r="V29" s="51" t="str">
        <f t="shared" si="30"/>
        <v xml:space="preserve"> </v>
      </c>
      <c r="W29" s="51" t="str">
        <f t="shared" si="30"/>
        <v xml:space="preserve"> </v>
      </c>
      <c r="X29" s="51" t="str">
        <f t="shared" si="30"/>
        <v xml:space="preserve"> </v>
      </c>
      <c r="Y29" s="52" t="str">
        <f t="shared" si="30"/>
        <v xml:space="preserve"> </v>
      </c>
      <c r="Z29" s="50" t="str">
        <f t="shared" si="30"/>
        <v xml:space="preserve"> </v>
      </c>
      <c r="AA29" s="51" t="str">
        <f t="shared" si="30"/>
        <v xml:space="preserve"> </v>
      </c>
      <c r="AB29" s="51" t="str">
        <f t="shared" si="30"/>
        <v xml:space="preserve"> </v>
      </c>
      <c r="AC29" s="51" t="str">
        <f t="shared" si="30"/>
        <v xml:space="preserve"> </v>
      </c>
      <c r="AD29" s="51" t="str">
        <f t="shared" si="30"/>
        <v xml:space="preserve"> </v>
      </c>
      <c r="AE29" s="51" t="str">
        <f t="shared" si="30"/>
        <v xml:space="preserve"> </v>
      </c>
      <c r="AF29" s="51" t="str">
        <f t="shared" si="30"/>
        <v xml:space="preserve"> </v>
      </c>
      <c r="AG29" s="51" t="str">
        <f t="shared" si="30"/>
        <v xml:space="preserve"> </v>
      </c>
      <c r="AH29" s="51" t="str">
        <f t="shared" si="30"/>
        <v xml:space="preserve"> </v>
      </c>
      <c r="AI29" s="51" t="str">
        <f t="shared" si="30"/>
        <v xml:space="preserve"> </v>
      </c>
      <c r="AJ29" s="51" t="str">
        <f t="shared" si="30"/>
        <v xml:space="preserve"> </v>
      </c>
      <c r="AK29" s="52" t="str">
        <f t="shared" si="30"/>
        <v xml:space="preserve"> </v>
      </c>
      <c r="AL29" s="50" t="str">
        <f t="shared" si="30"/>
        <v xml:space="preserve"> </v>
      </c>
      <c r="AM29" s="52" t="str">
        <f t="shared" si="30"/>
        <v xml:space="preserve"> </v>
      </c>
    </row>
    <row r="30" spans="1:39" s="48" customFormat="1" ht="18" customHeight="1" x14ac:dyDescent="0.25">
      <c r="A30" s="49" t="s">
        <v>44</v>
      </c>
      <c r="B30" s="58" t="str">
        <f>IF(B23&gt;0,-(SUM(B24:B25)-SUM(B26))," ")</f>
        <v xml:space="preserve"> </v>
      </c>
      <c r="C30" s="59" t="str">
        <f>IF(C23&gt;0,-(SUM(B24:C25)-SUM(B26:C26))," ")</f>
        <v xml:space="preserve"> </v>
      </c>
      <c r="D30" s="59" t="str">
        <f>IF(D23&gt;0,-(SUM(B24:D25)-SUM(B26:D26))," ")</f>
        <v xml:space="preserve"> </v>
      </c>
      <c r="E30" s="59" t="str">
        <f>IF(E23&gt;0,-(SUM(B24:E25)-SUM(B26:E26))," ")</f>
        <v xml:space="preserve"> </v>
      </c>
      <c r="F30" s="59" t="str">
        <f>IF(F23&gt;0,-(SUM(B24:F25)-SUM(B26:F26))," ")</f>
        <v xml:space="preserve"> </v>
      </c>
      <c r="G30" s="59" t="str">
        <f>IF(G23&gt;0,-(SUM(B24:G25)-SUM(B26:G26))," ")</f>
        <v xml:space="preserve"> </v>
      </c>
      <c r="H30" s="59" t="str">
        <f>IF(H23&gt;0,-(SUM(B24:H25)-SUM(B26:H26))," ")</f>
        <v xml:space="preserve"> </v>
      </c>
      <c r="I30" s="59" t="str">
        <f>IF(I23&gt;0,-(SUM(B24:I25)-SUM(B26:I26))," ")</f>
        <v xml:space="preserve"> </v>
      </c>
      <c r="J30" s="59" t="str">
        <f>IF(J23&gt;0,-(SUM(B24:J25)-SUM(B26:J26))," ")</f>
        <v xml:space="preserve"> </v>
      </c>
      <c r="K30" s="59" t="str">
        <f>IF(K23&gt;0,-(SUM(B24:K25)-SUM(B26:K26))," ")</f>
        <v xml:space="preserve"> </v>
      </c>
      <c r="L30" s="59" t="str">
        <f>IF(L23&gt;0,-(SUM(B24:L25)-SUM(B26:L26))," ")</f>
        <v xml:space="preserve"> </v>
      </c>
      <c r="M30" s="60" t="str">
        <f>IF(M23&gt;0,-(SUM(B24:M25)-SUM(B26:M26))," ")</f>
        <v xml:space="preserve"> </v>
      </c>
      <c r="N30" s="132" t="str">
        <f>IF(N23&gt;0,-(SUM(N24:N25)-SUM(N26))," ")</f>
        <v xml:space="preserve"> </v>
      </c>
      <c r="O30" s="133" t="str">
        <f>IF(O23&gt;0,-(SUM(N24:O25)-SUM(N26:O26))," ")</f>
        <v xml:space="preserve"> </v>
      </c>
      <c r="P30" s="133" t="str">
        <f>IF(P23&gt;0,-(SUM(N24:P25)-SUM(N26:P26))," ")</f>
        <v xml:space="preserve"> </v>
      </c>
      <c r="Q30" s="133" t="str">
        <f>IF(Q23&gt;0,-(SUM(N24:Q25)-SUM(N26:Q26))," ")</f>
        <v xml:space="preserve"> </v>
      </c>
      <c r="R30" s="133" t="str">
        <f>IF(R23&gt;0,-(SUM(N24:R25)-SUM(N26:R26))," ")</f>
        <v xml:space="preserve"> </v>
      </c>
      <c r="S30" s="133" t="str">
        <f>IF(S23&gt;0,-(SUM(N24:S25)-SUM(N26:S26))," ")</f>
        <v xml:space="preserve"> </v>
      </c>
      <c r="T30" s="133" t="str">
        <f>IF(T23&gt;0,-(SUM(N24:T25)-SUM(N26:T26))," ")</f>
        <v xml:space="preserve"> </v>
      </c>
      <c r="U30" s="133" t="str">
        <f>IF(U23&gt;0,-(SUM(N24:U25)-SUM(N26:U26))," ")</f>
        <v xml:space="preserve"> </v>
      </c>
      <c r="V30" s="133" t="str">
        <f>IF(V23&gt;0,-(SUM(N24:V25)-SUM(N26:V26))," ")</f>
        <v xml:space="preserve"> </v>
      </c>
      <c r="W30" s="133" t="str">
        <f>IF(W23&gt;0,-(SUM(N24:W25)-SUM(N26:W26))," ")</f>
        <v xml:space="preserve"> </v>
      </c>
      <c r="X30" s="133" t="str">
        <f>IF(X23&gt;0,-(SUM(N24:X25)-SUM(N26:X26))," ")</f>
        <v xml:space="preserve"> </v>
      </c>
      <c r="Y30" s="134" t="str">
        <f>IF(Y23&gt;0,-(SUM(N24:Y25)-SUM(N26:Y26))," ")</f>
        <v xml:space="preserve"> </v>
      </c>
      <c r="Z30" s="61" t="str">
        <f>IF(Z23&gt;0,-(SUM(Z24:Z25)-SUM(Z26))," ")</f>
        <v xml:space="preserve"> </v>
      </c>
      <c r="AA30" s="62" t="str">
        <f>IF(AA23&gt;0,-(SUM(Z24:AA25)-SUM(Z26:AA26))," ")</f>
        <v xml:space="preserve"> </v>
      </c>
      <c r="AB30" s="62" t="str">
        <f>IF(AB23&gt;0,-(SUM(Z24:AB25)-SUM(Z26:AB26))," ")</f>
        <v xml:space="preserve"> </v>
      </c>
      <c r="AC30" s="62" t="str">
        <f>IF(AC23&gt;0,-(SUM(Z24:AC25)-SUM(Z26:AC26))," ")</f>
        <v xml:space="preserve"> </v>
      </c>
      <c r="AD30" s="62" t="str">
        <f>IF(AD23&gt;0,-(SUM(Z24:AD25)-SUM(Z26:AD26))," ")</f>
        <v xml:space="preserve"> </v>
      </c>
      <c r="AE30" s="62" t="str">
        <f>IF(AE23&gt;0,-(SUM(Z24:AE25)-SUM(Z26:AE26))," ")</f>
        <v xml:space="preserve"> </v>
      </c>
      <c r="AF30" s="62" t="str">
        <f>IF(AF23&gt;0,-(SUM(Z24:AF25)-SUM(Z26:AF26))," ")</f>
        <v xml:space="preserve"> </v>
      </c>
      <c r="AG30" s="62" t="str">
        <f>IF(AG23&gt;0,-(SUM(Z24:AG25)-SUM(Z26:AG26))," ")</f>
        <v xml:space="preserve"> </v>
      </c>
      <c r="AH30" s="62" t="str">
        <f>IF(AH23&gt;0,-(SUM(Z24:AH25)-SUM(Z26:AH26))," ")</f>
        <v xml:space="preserve"> </v>
      </c>
      <c r="AI30" s="62" t="str">
        <f>IF(AI23&gt;0,-(SUM(Z24:AI25)-SUM(Z26:AI26))," ")</f>
        <v xml:space="preserve"> </v>
      </c>
      <c r="AJ30" s="62" t="str">
        <f>IF(AJ23&gt;0,-(SUM(Z24:AJ25)-SUM(Z26:AJ26))," ")</f>
        <v xml:space="preserve"> </v>
      </c>
      <c r="AK30" s="63" t="str">
        <f>IF(AK23&gt;0,-(SUM(Z24:AK25)-SUM(Z26:AK26))," ")</f>
        <v xml:space="preserve"> </v>
      </c>
      <c r="AL30" s="64" t="str">
        <f>IF(AL23&gt;0,-(SUM(AL24:AL25)-SUM(AL26))," ")</f>
        <v xml:space="preserve"> </v>
      </c>
      <c r="AM30" s="65" t="str">
        <f>IF(AM23&gt;0,-(SUM(AL24:AM25)-SUM(AL26:AM26))," ")</f>
        <v xml:space="preserve"> </v>
      </c>
    </row>
    <row r="31" spans="1:39" s="48" customFormat="1" ht="18" customHeight="1" x14ac:dyDescent="0.25">
      <c r="A31" s="49" t="s">
        <v>45</v>
      </c>
      <c r="B31" s="50"/>
      <c r="C31" s="51"/>
      <c r="D31" s="51"/>
      <c r="E31" s="56"/>
      <c r="F31" s="56"/>
      <c r="G31" s="56"/>
      <c r="H31" s="102" t="str">
        <f>IF($B$14=0," ",$B$14)</f>
        <v xml:space="preserve"> </v>
      </c>
      <c r="I31" s="102" t="str">
        <f t="shared" ref="I31:P31" si="31">IF($B$14=0," ",$B$14)</f>
        <v xml:space="preserve"> </v>
      </c>
      <c r="J31" s="102" t="str">
        <f t="shared" si="31"/>
        <v xml:space="preserve"> </v>
      </c>
      <c r="K31" s="102" t="str">
        <f t="shared" si="31"/>
        <v xml:space="preserve"> </v>
      </c>
      <c r="L31" s="102" t="str">
        <f t="shared" si="31"/>
        <v xml:space="preserve"> </v>
      </c>
      <c r="M31" s="65" t="str">
        <f t="shared" si="31"/>
        <v xml:space="preserve"> </v>
      </c>
      <c r="N31" s="64" t="str">
        <f t="shared" si="31"/>
        <v xml:space="preserve"> </v>
      </c>
      <c r="O31" s="102" t="str">
        <f t="shared" si="31"/>
        <v xml:space="preserve"> </v>
      </c>
      <c r="P31" s="102" t="str">
        <f t="shared" si="31"/>
        <v xml:space="preserve"> </v>
      </c>
      <c r="Q31" s="51"/>
      <c r="R31" s="51"/>
      <c r="S31" s="51"/>
      <c r="T31" s="51"/>
      <c r="U31" s="51"/>
      <c r="V31" s="51"/>
      <c r="W31" s="51"/>
      <c r="X31" s="51"/>
      <c r="Y31" s="52"/>
      <c r="Z31" s="50"/>
      <c r="AA31" s="51"/>
      <c r="AB31" s="56"/>
      <c r="AC31" s="56"/>
      <c r="AD31" s="56"/>
      <c r="AE31" s="56"/>
      <c r="AF31" s="56"/>
      <c r="AG31" s="56"/>
      <c r="AH31" s="56"/>
      <c r="AI31" s="56"/>
      <c r="AJ31" s="56"/>
      <c r="AK31" s="57"/>
      <c r="AL31" s="66"/>
      <c r="AM31" s="57"/>
    </row>
    <row r="32" spans="1:39" s="48" customFormat="1" ht="18" customHeight="1" x14ac:dyDescent="0.25">
      <c r="A32" s="49" t="s">
        <v>46</v>
      </c>
      <c r="B32" s="50"/>
      <c r="C32" s="51"/>
      <c r="D32" s="51"/>
      <c r="E32" s="56"/>
      <c r="F32" s="56"/>
      <c r="G32" s="56"/>
      <c r="H32" s="56"/>
      <c r="I32" s="56"/>
      <c r="J32" s="56"/>
      <c r="K32" s="51"/>
      <c r="L32" s="51"/>
      <c r="M32" s="52"/>
      <c r="N32" s="50" t="str">
        <f>IF(SUM(B24:M25)&gt;0,((SUM(B24:M25)*N21)-SUM(B26:M26))," ")</f>
        <v xml:space="preserve"> </v>
      </c>
      <c r="O32" s="51" t="str">
        <f>IF(SUM(B24:M25)&gt;0,((SUM(B24:M25)*O21)-SUM(B26:M26)-N32)," ")</f>
        <v xml:space="preserve"> </v>
      </c>
      <c r="P32" s="51"/>
      <c r="Q32" s="51"/>
      <c r="R32" s="51"/>
      <c r="S32" s="51"/>
      <c r="T32" s="51"/>
      <c r="U32" s="51"/>
      <c r="V32" s="51"/>
      <c r="W32" s="51" t="str">
        <f>IF(SUM(B24:M25)&gt;0,((SUM(B24:M25)*W21)-SUM(B26:M26)-N32-O32)," ")</f>
        <v xml:space="preserve"> </v>
      </c>
      <c r="X32" s="51"/>
      <c r="Y32" s="52"/>
      <c r="Z32" s="50" t="str">
        <f>IF(SUM(N24:Y25)&gt;0,((SUM(N24:Y25)*Z21)-SUM(N26:Y26))," ")</f>
        <v xml:space="preserve"> </v>
      </c>
      <c r="AA32" s="51" t="str">
        <f>IF(SUM(N24:Y25)&gt;0,((SUM(N24:Y25)*AA21)-SUM(N26:Y26)-Z32)," ")</f>
        <v xml:space="preserve"> </v>
      </c>
      <c r="AB32" s="51"/>
      <c r="AC32" s="51"/>
      <c r="AD32" s="51"/>
      <c r="AE32" s="51"/>
      <c r="AF32" s="51"/>
      <c r="AG32" s="51"/>
      <c r="AH32" s="51"/>
      <c r="AI32" s="51" t="str">
        <f>IF(SUM(N24:Y25)&gt;0,((SUM(N24:Y25)*AI21)-SUM(N26:Y26)-Z32-AA32)," ")</f>
        <v xml:space="preserve"> </v>
      </c>
      <c r="AJ32" s="51"/>
      <c r="AK32" s="52"/>
      <c r="AL32" s="50" t="str">
        <f>IF(SUM(Z24:AK25)&gt;0,((SUM(Z24:AK25)*AL21)-SUM(Z26:AK26))," ")</f>
        <v xml:space="preserve"> </v>
      </c>
      <c r="AM32" s="52" t="str">
        <f>IF(SUM(Z24:AK25)&gt;0,((SUM(Z24:AK25)*AM21)-SUM(Z26:AK26)-AL32)," ")</f>
        <v xml:space="preserve"> </v>
      </c>
    </row>
    <row r="33" spans="1:39" s="48" customFormat="1" ht="18" customHeight="1" thickBot="1" x14ac:dyDescent="0.3">
      <c r="A33" s="122" t="s">
        <v>47</v>
      </c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109" t="str">
        <f>IF(M30=" "," ",(M30+N32))</f>
        <v xml:space="preserve"> </v>
      </c>
      <c r="O33" s="110" t="str">
        <f>IF(N33=" "," ",(N33+O32))</f>
        <v xml:space="preserve"> </v>
      </c>
      <c r="P33" s="111"/>
      <c r="Q33" s="111"/>
      <c r="R33" s="111"/>
      <c r="S33" s="111"/>
      <c r="T33" s="111"/>
      <c r="U33" s="111"/>
      <c r="V33" s="111"/>
      <c r="W33" s="112" t="str">
        <f>IF(O33=" "," ",(O33+W32))</f>
        <v xml:space="preserve"> </v>
      </c>
      <c r="X33" s="111"/>
      <c r="Y33" s="113"/>
      <c r="Z33" s="135" t="str">
        <f>IF(Y30=" "," ",(Y30+Z32))</f>
        <v xml:space="preserve"> </v>
      </c>
      <c r="AA33" s="136" t="str">
        <f>IF(Z33=" "," ",(Z33+AA32))</f>
        <v xml:space="preserve"> </v>
      </c>
      <c r="AB33" s="111"/>
      <c r="AC33" s="111"/>
      <c r="AD33" s="111"/>
      <c r="AE33" s="111"/>
      <c r="AF33" s="111"/>
      <c r="AG33" s="111"/>
      <c r="AH33" s="111"/>
      <c r="AI33" s="137" t="str">
        <f>IF(AA33=" "," ",(AA33+AI32))</f>
        <v xml:space="preserve"> </v>
      </c>
      <c r="AJ33" s="107"/>
      <c r="AK33" s="108"/>
      <c r="AL33" s="67" t="str">
        <f>IF(AK30=" "," ",(AK30+AL32))</f>
        <v xml:space="preserve"> </v>
      </c>
      <c r="AM33" s="124" t="str">
        <f>IF(AL33=" "," ",(AL33+AM32))</f>
        <v xml:space="preserve"> </v>
      </c>
    </row>
    <row r="34" spans="1:39" s="48" customFormat="1" ht="18" customHeight="1" x14ac:dyDescent="0.25">
      <c r="A34" s="123" t="s">
        <v>48</v>
      </c>
      <c r="B34" s="69" t="str">
        <f>IF(B29=" "," ",B29+B31+B32)</f>
        <v xml:space="preserve"> </v>
      </c>
      <c r="C34" s="70" t="str">
        <f t="shared" ref="C34:AM34" si="32">IF(C29=" "," ",C29+C31+C32)</f>
        <v xml:space="preserve"> </v>
      </c>
      <c r="D34" s="70" t="str">
        <f t="shared" si="32"/>
        <v xml:space="preserve"> </v>
      </c>
      <c r="E34" s="70" t="str">
        <f t="shared" si="32"/>
        <v xml:space="preserve"> </v>
      </c>
      <c r="F34" s="70" t="str">
        <f t="shared" si="32"/>
        <v xml:space="preserve"> </v>
      </c>
      <c r="G34" s="70" t="str">
        <f t="shared" si="32"/>
        <v xml:space="preserve"> </v>
      </c>
      <c r="H34" s="70" t="str">
        <f t="shared" si="32"/>
        <v xml:space="preserve"> </v>
      </c>
      <c r="I34" s="70" t="str">
        <f t="shared" si="32"/>
        <v xml:space="preserve"> </v>
      </c>
      <c r="J34" s="70" t="str">
        <f t="shared" si="32"/>
        <v xml:space="preserve"> </v>
      </c>
      <c r="K34" s="70" t="str">
        <f t="shared" si="32"/>
        <v xml:space="preserve"> </v>
      </c>
      <c r="L34" s="70" t="str">
        <f t="shared" si="32"/>
        <v xml:space="preserve"> </v>
      </c>
      <c r="M34" s="71" t="str">
        <f t="shared" si="32"/>
        <v xml:space="preserve"> </v>
      </c>
      <c r="N34" s="69" t="str">
        <f t="shared" si="32"/>
        <v xml:space="preserve"> </v>
      </c>
      <c r="O34" s="70" t="str">
        <f t="shared" si="32"/>
        <v xml:space="preserve"> </v>
      </c>
      <c r="P34" s="70" t="str">
        <f t="shared" si="32"/>
        <v xml:space="preserve"> </v>
      </c>
      <c r="Q34" s="70" t="str">
        <f t="shared" si="32"/>
        <v xml:space="preserve"> </v>
      </c>
      <c r="R34" s="70" t="str">
        <f t="shared" si="32"/>
        <v xml:space="preserve"> </v>
      </c>
      <c r="S34" s="70" t="str">
        <f t="shared" si="32"/>
        <v xml:space="preserve"> </v>
      </c>
      <c r="T34" s="70" t="str">
        <f t="shared" si="32"/>
        <v xml:space="preserve"> </v>
      </c>
      <c r="U34" s="70" t="str">
        <f t="shared" si="32"/>
        <v xml:space="preserve"> </v>
      </c>
      <c r="V34" s="70" t="str">
        <f t="shared" si="32"/>
        <v xml:space="preserve"> </v>
      </c>
      <c r="W34" s="70" t="str">
        <f t="shared" si="32"/>
        <v xml:space="preserve"> </v>
      </c>
      <c r="X34" s="70" t="str">
        <f t="shared" si="32"/>
        <v xml:space="preserve"> </v>
      </c>
      <c r="Y34" s="71" t="str">
        <f t="shared" si="32"/>
        <v xml:space="preserve"> </v>
      </c>
      <c r="Z34" s="69" t="str">
        <f t="shared" si="32"/>
        <v xml:space="preserve"> </v>
      </c>
      <c r="AA34" s="70" t="str">
        <f t="shared" si="32"/>
        <v xml:space="preserve"> </v>
      </c>
      <c r="AB34" s="70" t="str">
        <f t="shared" si="32"/>
        <v xml:space="preserve"> </v>
      </c>
      <c r="AC34" s="70" t="str">
        <f t="shared" si="32"/>
        <v xml:space="preserve"> </v>
      </c>
      <c r="AD34" s="70" t="str">
        <f t="shared" si="32"/>
        <v xml:space="preserve"> </v>
      </c>
      <c r="AE34" s="70" t="str">
        <f t="shared" si="32"/>
        <v xml:space="preserve"> </v>
      </c>
      <c r="AF34" s="70" t="str">
        <f t="shared" si="32"/>
        <v xml:space="preserve"> </v>
      </c>
      <c r="AG34" s="70" t="str">
        <f t="shared" si="32"/>
        <v xml:space="preserve"> </v>
      </c>
      <c r="AH34" s="70" t="str">
        <f t="shared" si="32"/>
        <v xml:space="preserve"> </v>
      </c>
      <c r="AI34" s="70" t="str">
        <f t="shared" si="32"/>
        <v xml:space="preserve"> </v>
      </c>
      <c r="AJ34" s="70" t="str">
        <f t="shared" si="32"/>
        <v xml:space="preserve"> </v>
      </c>
      <c r="AK34" s="71" t="str">
        <f t="shared" si="32"/>
        <v xml:space="preserve"> </v>
      </c>
      <c r="AL34" s="69" t="str">
        <f t="shared" si="32"/>
        <v xml:space="preserve"> </v>
      </c>
      <c r="AM34" s="71" t="str">
        <f t="shared" si="32"/>
        <v xml:space="preserve"> </v>
      </c>
    </row>
    <row r="35" spans="1:39" s="48" customFormat="1" ht="18" customHeight="1" x14ac:dyDescent="0.25">
      <c r="A35" s="68" t="s">
        <v>49</v>
      </c>
      <c r="B35" s="72" t="str">
        <f>IF(B34=" "," ",(B34*21%))</f>
        <v xml:space="preserve"> </v>
      </c>
      <c r="C35" s="73" t="str">
        <f t="shared" ref="C35:AM35" si="33">IF(C34=" "," ",(C34*21%))</f>
        <v xml:space="preserve"> </v>
      </c>
      <c r="D35" s="73" t="str">
        <f t="shared" si="33"/>
        <v xml:space="preserve"> </v>
      </c>
      <c r="E35" s="73" t="str">
        <f t="shared" si="33"/>
        <v xml:space="preserve"> </v>
      </c>
      <c r="F35" s="73" t="str">
        <f t="shared" si="33"/>
        <v xml:space="preserve"> </v>
      </c>
      <c r="G35" s="73" t="str">
        <f t="shared" si="33"/>
        <v xml:space="preserve"> </v>
      </c>
      <c r="H35" s="73" t="str">
        <f t="shared" si="33"/>
        <v xml:space="preserve"> </v>
      </c>
      <c r="I35" s="73" t="str">
        <f t="shared" si="33"/>
        <v xml:space="preserve"> </v>
      </c>
      <c r="J35" s="73" t="str">
        <f t="shared" si="33"/>
        <v xml:space="preserve"> </v>
      </c>
      <c r="K35" s="73" t="str">
        <f t="shared" si="33"/>
        <v xml:space="preserve"> </v>
      </c>
      <c r="L35" s="73" t="str">
        <f t="shared" si="33"/>
        <v xml:space="preserve"> </v>
      </c>
      <c r="M35" s="74" t="str">
        <f t="shared" si="33"/>
        <v xml:space="preserve"> </v>
      </c>
      <c r="N35" s="72" t="str">
        <f t="shared" si="33"/>
        <v xml:space="preserve"> </v>
      </c>
      <c r="O35" s="73" t="str">
        <f t="shared" si="33"/>
        <v xml:space="preserve"> </v>
      </c>
      <c r="P35" s="73" t="str">
        <f t="shared" si="33"/>
        <v xml:space="preserve"> </v>
      </c>
      <c r="Q35" s="73" t="str">
        <f t="shared" si="33"/>
        <v xml:space="preserve"> </v>
      </c>
      <c r="R35" s="73" t="str">
        <f t="shared" si="33"/>
        <v xml:space="preserve"> </v>
      </c>
      <c r="S35" s="73" t="str">
        <f t="shared" si="33"/>
        <v xml:space="preserve"> </v>
      </c>
      <c r="T35" s="73" t="str">
        <f t="shared" si="33"/>
        <v xml:space="preserve"> </v>
      </c>
      <c r="U35" s="73" t="str">
        <f t="shared" si="33"/>
        <v xml:space="preserve"> </v>
      </c>
      <c r="V35" s="73" t="str">
        <f t="shared" si="33"/>
        <v xml:space="preserve"> </v>
      </c>
      <c r="W35" s="73" t="str">
        <f t="shared" si="33"/>
        <v xml:space="preserve"> </v>
      </c>
      <c r="X35" s="73" t="str">
        <f t="shared" si="33"/>
        <v xml:space="preserve"> </v>
      </c>
      <c r="Y35" s="74" t="str">
        <f t="shared" si="33"/>
        <v xml:space="preserve"> </v>
      </c>
      <c r="Z35" s="72" t="str">
        <f t="shared" si="33"/>
        <v xml:space="preserve"> </v>
      </c>
      <c r="AA35" s="73" t="str">
        <f t="shared" si="33"/>
        <v xml:space="preserve"> </v>
      </c>
      <c r="AB35" s="73" t="str">
        <f t="shared" si="33"/>
        <v xml:space="preserve"> </v>
      </c>
      <c r="AC35" s="73" t="str">
        <f t="shared" si="33"/>
        <v xml:space="preserve"> </v>
      </c>
      <c r="AD35" s="73" t="str">
        <f t="shared" si="33"/>
        <v xml:space="preserve"> </v>
      </c>
      <c r="AE35" s="73" t="str">
        <f t="shared" si="33"/>
        <v xml:space="preserve"> </v>
      </c>
      <c r="AF35" s="73" t="str">
        <f t="shared" si="33"/>
        <v xml:space="preserve"> </v>
      </c>
      <c r="AG35" s="73" t="str">
        <f t="shared" si="33"/>
        <v xml:space="preserve"> </v>
      </c>
      <c r="AH35" s="73" t="str">
        <f t="shared" si="33"/>
        <v xml:space="preserve"> </v>
      </c>
      <c r="AI35" s="73" t="str">
        <f t="shared" si="33"/>
        <v xml:space="preserve"> </v>
      </c>
      <c r="AJ35" s="73" t="str">
        <f t="shared" si="33"/>
        <v xml:space="preserve"> </v>
      </c>
      <c r="AK35" s="74" t="str">
        <f t="shared" si="33"/>
        <v xml:space="preserve"> </v>
      </c>
      <c r="AL35" s="72" t="str">
        <f t="shared" si="33"/>
        <v xml:space="preserve"> </v>
      </c>
      <c r="AM35" s="74" t="str">
        <f t="shared" si="33"/>
        <v xml:space="preserve"> </v>
      </c>
    </row>
    <row r="36" spans="1:39" s="48" customFormat="1" ht="18" customHeight="1" thickBot="1" x14ac:dyDescent="0.3">
      <c r="A36" s="75" t="s">
        <v>50</v>
      </c>
      <c r="B36" s="76" t="str">
        <f>IF(B34=" "," ",B34+B35)</f>
        <v xml:space="preserve"> </v>
      </c>
      <c r="C36" s="77" t="str">
        <f t="shared" ref="C36:AM36" si="34">IF(C34=" "," ",C34+C35)</f>
        <v xml:space="preserve"> </v>
      </c>
      <c r="D36" s="77" t="str">
        <f t="shared" si="34"/>
        <v xml:space="preserve"> </v>
      </c>
      <c r="E36" s="77" t="str">
        <f t="shared" si="34"/>
        <v xml:space="preserve"> </v>
      </c>
      <c r="F36" s="77" t="str">
        <f t="shared" si="34"/>
        <v xml:space="preserve"> </v>
      </c>
      <c r="G36" s="77" t="str">
        <f t="shared" si="34"/>
        <v xml:space="preserve"> </v>
      </c>
      <c r="H36" s="77" t="str">
        <f t="shared" si="34"/>
        <v xml:space="preserve"> </v>
      </c>
      <c r="I36" s="77" t="str">
        <f t="shared" si="34"/>
        <v xml:space="preserve"> </v>
      </c>
      <c r="J36" s="77" t="str">
        <f t="shared" si="34"/>
        <v xml:space="preserve"> </v>
      </c>
      <c r="K36" s="77" t="str">
        <f t="shared" si="34"/>
        <v xml:space="preserve"> </v>
      </c>
      <c r="L36" s="77" t="str">
        <f t="shared" si="34"/>
        <v xml:space="preserve"> </v>
      </c>
      <c r="M36" s="78" t="str">
        <f t="shared" si="34"/>
        <v xml:space="preserve"> </v>
      </c>
      <c r="N36" s="76" t="str">
        <f t="shared" si="34"/>
        <v xml:space="preserve"> </v>
      </c>
      <c r="O36" s="77" t="str">
        <f t="shared" si="34"/>
        <v xml:space="preserve"> </v>
      </c>
      <c r="P36" s="77" t="str">
        <f t="shared" si="34"/>
        <v xml:space="preserve"> </v>
      </c>
      <c r="Q36" s="77" t="str">
        <f t="shared" si="34"/>
        <v xml:space="preserve"> </v>
      </c>
      <c r="R36" s="77" t="str">
        <f t="shared" si="34"/>
        <v xml:space="preserve"> </v>
      </c>
      <c r="S36" s="77" t="str">
        <f t="shared" si="34"/>
        <v xml:space="preserve"> </v>
      </c>
      <c r="T36" s="77" t="str">
        <f t="shared" si="34"/>
        <v xml:space="preserve"> </v>
      </c>
      <c r="U36" s="77" t="str">
        <f t="shared" si="34"/>
        <v xml:space="preserve"> </v>
      </c>
      <c r="V36" s="77" t="str">
        <f t="shared" si="34"/>
        <v xml:space="preserve"> </v>
      </c>
      <c r="W36" s="77" t="str">
        <f t="shared" si="34"/>
        <v xml:space="preserve"> </v>
      </c>
      <c r="X36" s="77" t="str">
        <f t="shared" si="34"/>
        <v xml:space="preserve"> </v>
      </c>
      <c r="Y36" s="78" t="str">
        <f t="shared" si="34"/>
        <v xml:space="preserve"> </v>
      </c>
      <c r="Z36" s="76" t="str">
        <f t="shared" si="34"/>
        <v xml:space="preserve"> </v>
      </c>
      <c r="AA36" s="77" t="str">
        <f t="shared" si="34"/>
        <v xml:space="preserve"> </v>
      </c>
      <c r="AB36" s="77" t="str">
        <f t="shared" si="34"/>
        <v xml:space="preserve"> </v>
      </c>
      <c r="AC36" s="77" t="str">
        <f t="shared" si="34"/>
        <v xml:space="preserve"> </v>
      </c>
      <c r="AD36" s="77" t="str">
        <f t="shared" si="34"/>
        <v xml:space="preserve"> </v>
      </c>
      <c r="AE36" s="77" t="str">
        <f t="shared" si="34"/>
        <v xml:space="preserve"> </v>
      </c>
      <c r="AF36" s="77" t="str">
        <f t="shared" si="34"/>
        <v xml:space="preserve"> </v>
      </c>
      <c r="AG36" s="77" t="str">
        <f t="shared" si="34"/>
        <v xml:space="preserve"> </v>
      </c>
      <c r="AH36" s="77" t="str">
        <f t="shared" si="34"/>
        <v xml:space="preserve"> </v>
      </c>
      <c r="AI36" s="77" t="str">
        <f t="shared" si="34"/>
        <v xml:space="preserve"> </v>
      </c>
      <c r="AJ36" s="77" t="str">
        <f t="shared" si="34"/>
        <v xml:space="preserve"> </v>
      </c>
      <c r="AK36" s="78" t="str">
        <f t="shared" si="34"/>
        <v xml:space="preserve"> </v>
      </c>
      <c r="AL36" s="76" t="str">
        <f t="shared" si="34"/>
        <v xml:space="preserve"> </v>
      </c>
      <c r="AM36" s="78" t="str">
        <f t="shared" si="34"/>
        <v xml:space="preserve"> </v>
      </c>
    </row>
    <row r="37" spans="1:39" x14ac:dyDescent="0.25">
      <c r="E37" s="11"/>
      <c r="F37" s="79"/>
    </row>
    <row r="38" spans="1:39" x14ac:dyDescent="0.25">
      <c r="O38" s="11"/>
      <c r="Y38" s="11"/>
      <c r="AA38" s="11"/>
    </row>
    <row r="39" spans="1:39" x14ac:dyDescent="0.25">
      <c r="A39" s="81" t="s">
        <v>51</v>
      </c>
      <c r="O39" s="11"/>
      <c r="AA39" s="11"/>
    </row>
    <row r="40" spans="1:39" x14ac:dyDescent="0.25">
      <c r="A40" s="82">
        <v>2014</v>
      </c>
      <c r="B40" s="83" t="str">
        <f>IF(W33=" "," ",W33)</f>
        <v xml:space="preserve"> </v>
      </c>
    </row>
    <row r="41" spans="1:39" x14ac:dyDescent="0.25">
      <c r="A41" s="82">
        <v>2015</v>
      </c>
      <c r="B41" s="83" t="str">
        <f>IF(AI33=" "," ",AI33)</f>
        <v xml:space="preserve"> </v>
      </c>
    </row>
    <row r="42" spans="1:39" x14ac:dyDescent="0.25">
      <c r="A42" s="82">
        <v>2016</v>
      </c>
      <c r="B42" s="83" t="str">
        <f>IF(AM33=" "," ",(SUM(Z24:AK25)*98%)-SUM(Z24:AK25))</f>
        <v xml:space="preserve"> </v>
      </c>
    </row>
    <row r="44" spans="1:39" x14ac:dyDescent="0.25">
      <c r="A44" s="138" t="s">
        <v>52</v>
      </c>
      <c r="B44" s="139" t="str">
        <f>IF(SUM(B40:B42)=0," ",SUM(B40:B43))</f>
        <v xml:space="preserve"> </v>
      </c>
    </row>
  </sheetData>
  <sheetProtection password="EF13" sheet="1" objects="1" scenarios="1"/>
  <mergeCells count="12">
    <mergeCell ref="N10:Y10"/>
    <mergeCell ref="N12:Y12"/>
    <mergeCell ref="N13:Y13"/>
    <mergeCell ref="Z10:AM10"/>
    <mergeCell ref="Z12:AM12"/>
    <mergeCell ref="Z13:AM13"/>
    <mergeCell ref="B18:M18"/>
    <mergeCell ref="P18:Y18"/>
    <mergeCell ref="AB18:AK18"/>
    <mergeCell ref="G10:M10"/>
    <mergeCell ref="G12:M12"/>
    <mergeCell ref="G13:M13"/>
  </mergeCells>
  <printOptions horizontalCentered="1"/>
  <pageMargins left="0.70866141732283472" right="0.70866141732283472" top="0.94488188976377963" bottom="0.55118110236220474" header="0.51181102362204722" footer="0.31496062992125984"/>
  <pageSetup paperSize="9" scale="69" fitToWidth="3" orientation="landscape" r:id="rId1"/>
  <headerFooter>
    <oddHeader>&amp;C&amp;"-,Negrita"&amp;14&amp;UINGRESOS 2014, 2015 Y 2016</oddHeader>
    <oddFooter>&amp;CPág &amp;P de &amp;N</oddFooter>
  </headerFooter>
  <colBreaks count="2" manualBreakCount="2">
    <brk id="13" max="1048575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cp:lastPrinted>2015-02-19T19:50:21Z</cp:lastPrinted>
  <dcterms:created xsi:type="dcterms:W3CDTF">2015-02-19T12:16:56Z</dcterms:created>
  <dcterms:modified xsi:type="dcterms:W3CDTF">2015-02-19T20:05:46Z</dcterms:modified>
</cp:coreProperties>
</file>