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445" activeTab="3"/>
  </bookViews>
  <sheets>
    <sheet name="Inicio" sheetId="1" r:id="rId1"/>
    <sheet name="datos" sheetId="2" r:id="rId2"/>
    <sheet name="hoja calculo Existente" sheetId="3" r:id="rId3"/>
    <sheet name="hoja calculo con Mejor Aislamie" sheetId="4" r:id="rId4"/>
    <sheet name="Calculo Consumo" sheetId="5" r:id="rId5"/>
    <sheet name="Hoja3" sheetId="6" r:id="rId6"/>
  </sheets>
  <definedNames>
    <definedName name="_xlnm.Print_Area" localSheetId="1">'datos'!$A$1:$F$79</definedName>
    <definedName name="_xlnm.Print_Area" localSheetId="3">'hoja calculo con Mejor Aislamie'!$A$1:$J$263</definedName>
    <definedName name="_xlnm.Print_Area" localSheetId="2">'hoja calculo Existente'!$A$1:$J$263</definedName>
    <definedName name="_xlnm.Print_Area" localSheetId="0">'Inicio'!#REF!</definedName>
  </definedNames>
  <calcPr fullCalcOnLoad="1"/>
</workbook>
</file>

<file path=xl/comments2.xml><?xml version="1.0" encoding="utf-8"?>
<comments xmlns="http://schemas.openxmlformats.org/spreadsheetml/2006/main">
  <authors>
    <author>feda</author>
    <author>pc</author>
  </authors>
  <commentList>
    <comment ref="C7" authorId="0">
      <text>
        <r>
          <rPr>
            <b/>
            <sz val="8"/>
            <rFont val="Tahoma"/>
            <family val="0"/>
          </rPr>
          <t xml:space="preserve">RITE:
Entre 21 y 23 ºC.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Temperatura exterior de diseño de la potencia instalada.
Tomar la dada para un NP del 96,4% para hospitales, guarderías, etc. Y la dada para un NP del 99% para el resto.
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Alturas genéricas en todas las estancias.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Puedes modificar el nombre de los cerramientos.
</t>
        </r>
      </text>
    </comment>
    <comment ref="C20" authorId="0">
      <text>
        <r>
          <rPr>
            <b/>
            <sz val="8"/>
            <rFont val="Tahoma"/>
            <family val="0"/>
          </rPr>
          <t>javi:
Introduce una estética constructiva.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VIVIENDA CON AISLANTE.
</t>
        </r>
      </text>
    </comment>
    <comment ref="J20" authorId="0">
      <text>
        <r>
          <rPr>
            <b/>
            <sz val="8"/>
            <rFont val="Tahoma"/>
            <family val="0"/>
          </rPr>
          <t xml:space="preserve">VIVIENDA SIN AISLANTE, CON CAMARA DE AIRE.
</t>
        </r>
      </text>
    </comment>
    <comment ref="K20" authorId="0">
      <text>
        <r>
          <rPr>
            <b/>
            <sz val="8"/>
            <rFont val="Tahoma"/>
            <family val="0"/>
          </rPr>
          <t xml:space="preserve">VIVIENDA SIN CÁMARAS AIRE, NI AISLANTE.
ACRISTALAMIENTO SENCILLO.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ladrillo 12 cm +
aislante 5 cm +
rasilla 7 cm.
</t>
        </r>
      </text>
    </comment>
    <comment ref="J21" authorId="0">
      <text>
        <r>
          <rPr>
            <b/>
            <sz val="8"/>
            <rFont val="Tahoma"/>
            <family val="0"/>
          </rPr>
          <t xml:space="preserve">Ladrillo 12 cm +
camara aire +
Rasilla 3 cm.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Ladrillo 12 cm +
Rasilla 3 cm.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Acristalamiento doble.
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Acristalmiento doble.
</t>
        </r>
      </text>
    </comment>
    <comment ref="J23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Acristamiento sencillo.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Ladrillo macizo 12 cm +
Aislante +
Ladrillo hueco 7 cm
</t>
        </r>
      </text>
    </comment>
    <comment ref="J24" authorId="0">
      <text>
        <r>
          <rPr>
            <b/>
            <sz val="8"/>
            <rFont val="Tahoma"/>
            <family val="0"/>
          </rPr>
          <t xml:space="preserve">Ladrillo macizo 12 cm +
Ladrillo hueco 5 cm.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J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Tabique 7 cm.
</t>
        </r>
      </text>
    </comment>
    <comment ref="J26" authorId="0">
      <text>
        <r>
          <rPr>
            <b/>
            <sz val="8"/>
            <rFont val="Tahoma"/>
            <family val="0"/>
          </rPr>
          <t xml:space="preserve">Tabique 7 cm.
</t>
        </r>
      </text>
    </comment>
    <comment ref="K26" authorId="0">
      <text>
        <r>
          <rPr>
            <b/>
            <sz val="8"/>
            <rFont val="Tahoma"/>
            <family val="0"/>
          </rPr>
          <t xml:space="preserve">Tabique.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Forjado con camara de aire e incluso aislante.
</t>
        </r>
      </text>
    </comment>
    <comment ref="J27" authorId="0">
      <text>
        <r>
          <rPr>
            <b/>
            <sz val="8"/>
            <rFont val="Tahoma"/>
            <family val="0"/>
          </rPr>
          <t xml:space="preserve">Forjado directamente sobre terreno, sin aislante, ni forjado sanitario (cámara aire).
</t>
        </r>
      </text>
    </comment>
    <comment ref="K27" authorId="0">
      <text>
        <r>
          <rPr>
            <b/>
            <sz val="8"/>
            <rFont val="Tahoma"/>
            <family val="0"/>
          </rPr>
          <t xml:space="preserve">Forjado sobre el terreno, sin cámara sanitaria, ni aislante.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Forjado con aislante.
</t>
        </r>
      </text>
    </comment>
    <comment ref="J28" authorId="0">
      <text>
        <r>
          <rPr>
            <b/>
            <sz val="8"/>
            <rFont val="Tahoma"/>
            <family val="0"/>
          </rPr>
          <t xml:space="preserve">Hormigón + 
Mortero +
Terrazo.
</t>
        </r>
      </text>
    </comment>
    <comment ref="K28" authorId="0">
      <text>
        <r>
          <rPr>
            <b/>
            <sz val="8"/>
            <rFont val="Tahoma"/>
            <family val="0"/>
          </rPr>
          <t xml:space="preserve">Hormigón +
Mortero +
Terrazo.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Forjado con aislante.
</t>
        </r>
      </text>
    </comment>
    <comment ref="J29" authorId="0">
      <text>
        <r>
          <rPr>
            <b/>
            <sz val="8"/>
            <rFont val="Tahoma"/>
            <family val="0"/>
          </rPr>
          <t xml:space="preserve">Hormigón +
Mortero +
Terrazo.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Forjado con aislante, camara de aire y tabiquillos.
</t>
        </r>
      </text>
    </comment>
    <comment ref="J30" authorId="0">
      <text>
        <r>
          <rPr>
            <b/>
            <sz val="8"/>
            <rFont val="Tahoma"/>
            <family val="0"/>
          </rPr>
          <t xml:space="preserve">Forjado +
Mortero +
Terrazo.
</t>
        </r>
      </text>
    </comment>
    <comment ref="K30" authorId="0">
      <text>
        <r>
          <rPr>
            <b/>
            <sz val="8"/>
            <rFont val="Tahoma"/>
            <family val="0"/>
          </rPr>
          <t xml:space="preserve">Forjado +
Cámara +
Teja.
</t>
        </r>
      </text>
    </comment>
    <comment ref="D48" authorId="0">
      <text>
        <r>
          <rPr>
            <b/>
            <sz val="8"/>
            <rFont val="Tahoma"/>
            <family val="0"/>
          </rPr>
          <t xml:space="preserve">Deben calcularse según la HS-3 para viviendas y la UNE 13,779 para resto de locales.
0,7 en viviendas, se ajusta a la realidad.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Este suplemento se aplicará a toda la demanda térmica de la vivienda, así que cuidadín.
</t>
        </r>
      </text>
    </comment>
    <comment ref="F7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Los datos de temperatura los obtendrás de la guia de condiciones climáticas.
</t>
        </r>
      </text>
    </comment>
    <comment ref="E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Temperatura media de cada mes
</t>
        </r>
      </text>
    </comment>
    <comment ref="C34" authorId="0">
      <text>
        <r>
          <rPr>
            <b/>
            <sz val="8"/>
            <rFont val="Tahoma"/>
            <family val="0"/>
          </rPr>
          <t>javi:
Introduce una estética constructiva.</t>
        </r>
      </text>
    </comment>
    <comment ref="E1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Se calcula en función de la temperatura exterior media:
Tterr = 0,0068 TA2 + 0,963 TA + 0,6865</t>
        </r>
      </text>
    </comment>
  </commentList>
</comments>
</file>

<file path=xl/comments3.xml><?xml version="1.0" encoding="utf-8"?>
<comments xmlns="http://schemas.openxmlformats.org/spreadsheetml/2006/main">
  <authors>
    <author>pc</author>
    <author>feda</author>
  </authors>
  <commentList>
    <comment ref="E2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3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3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70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75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75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Repasa el valor de la superficie de la vivienda, por si la ha calculado mal.</t>
        </r>
      </text>
    </comment>
    <comment ref="E114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19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19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58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63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63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02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07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07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5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5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</commentList>
</comments>
</file>

<file path=xl/comments4.xml><?xml version="1.0" encoding="utf-8"?>
<comments xmlns="http://schemas.openxmlformats.org/spreadsheetml/2006/main">
  <authors>
    <author>pc</author>
    <author>feda</author>
  </authors>
  <commentList>
    <comment ref="E24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Repasa el valor de la superficie de la vivienda, por si la ha calculado mal.</t>
        </r>
      </text>
    </comment>
    <comment ref="E2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3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3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70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75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75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14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19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19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58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63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63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02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07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07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5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5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</commentList>
</comments>
</file>

<file path=xl/comments5.xml><?xml version="1.0" encoding="utf-8"?>
<comments xmlns="http://schemas.openxmlformats.org/spreadsheetml/2006/main">
  <authors>
    <author>feda</author>
    <author>pc</author>
  </authors>
  <commentList>
    <comment ref="A32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32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I32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32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C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G33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  <comment ref="F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A71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C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D71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71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F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I71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71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G7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  <comment ref="A109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C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D109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109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F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I109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109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G110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</commentList>
</comments>
</file>

<file path=xl/sharedStrings.xml><?xml version="1.0" encoding="utf-8"?>
<sst xmlns="http://schemas.openxmlformats.org/spreadsheetml/2006/main" count="798" uniqueCount="153">
  <si>
    <r>
      <t xml:space="preserve">Autor Disco: </t>
    </r>
    <r>
      <rPr>
        <i/>
        <u val="single"/>
        <sz val="10"/>
        <rFont val="Arial"/>
        <family val="2"/>
      </rPr>
      <t>Eusebio Javier Ponce García</t>
    </r>
  </si>
  <si>
    <t>javier@emiliocarrasco.com</t>
  </si>
  <si>
    <t>Cálculo del Consumo Anual de Energía</t>
  </si>
  <si>
    <t>http://javiponce-formatec.blogspot.com</t>
  </si>
  <si>
    <t>CALCULO DEMANDA TERMICA</t>
  </si>
  <si>
    <t>LOCAL:</t>
  </si>
  <si>
    <t>PERDIDAS POR TRANSMISIÓN</t>
  </si>
  <si>
    <t>Cerramiento</t>
  </si>
  <si>
    <t>dimensiones</t>
  </si>
  <si>
    <t>Sup bruta</t>
  </si>
  <si>
    <t>descontar</t>
  </si>
  <si>
    <t>Sup. Util</t>
  </si>
  <si>
    <t>Coef. K</t>
  </si>
  <si>
    <t>Salto Term.</t>
  </si>
  <si>
    <t>Subtotales</t>
  </si>
  <si>
    <t>a</t>
  </si>
  <si>
    <t>b</t>
  </si>
  <si>
    <t>m2</t>
  </si>
  <si>
    <t>ºC</t>
  </si>
  <si>
    <t>Kcal/h</t>
  </si>
  <si>
    <t xml:space="preserve">Perdidas Totales por Transmisión  </t>
  </si>
  <si>
    <t>PERDIDAS POR INFILTRACIÓN</t>
  </si>
  <si>
    <t>M2</t>
  </si>
  <si>
    <t>Altura</t>
  </si>
  <si>
    <t>Volumen</t>
  </si>
  <si>
    <t>Renov/h</t>
  </si>
  <si>
    <t>Ce</t>
  </si>
  <si>
    <t>Pe</t>
  </si>
  <si>
    <t>Salto term.</t>
  </si>
  <si>
    <t>Perdidas Infiltrac.</t>
  </si>
  <si>
    <t>SUPLEMENTOS</t>
  </si>
  <si>
    <t>Orientación</t>
  </si>
  <si>
    <t>Intermitencia</t>
  </si>
  <si>
    <t>Total</t>
  </si>
  <si>
    <t>F</t>
  </si>
  <si>
    <t>P = (Pt + Pi) x (1 + F) =</t>
  </si>
  <si>
    <t>AL500</t>
  </si>
  <si>
    <t>€/anual</t>
  </si>
  <si>
    <t>kgCO2</t>
  </si>
  <si>
    <t>Poder Calorífico Inferior</t>
  </si>
  <si>
    <t>COSTE</t>
  </si>
  <si>
    <t>EMISIONES CO2</t>
  </si>
  <si>
    <t>kWh</t>
  </si>
  <si>
    <t>electricidad</t>
  </si>
  <si>
    <t>Cts/KWh</t>
  </si>
  <si>
    <t>gCO2/kWh</t>
  </si>
  <si>
    <t>kg</t>
  </si>
  <si>
    <t>propano</t>
  </si>
  <si>
    <t>Cts/Kg</t>
  </si>
  <si>
    <t>gCO2/kg</t>
  </si>
  <si>
    <t>lts</t>
  </si>
  <si>
    <t>gasóleo</t>
  </si>
  <si>
    <t>Cts/litro</t>
  </si>
  <si>
    <t>gCO2/l</t>
  </si>
  <si>
    <t>m3</t>
  </si>
  <si>
    <t>gas natural</t>
  </si>
  <si>
    <t>Cts/m3</t>
  </si>
  <si>
    <t>gCO2/m3</t>
  </si>
  <si>
    <t>biomasa</t>
  </si>
  <si>
    <t>cts/kg</t>
  </si>
  <si>
    <t>INTRODUCE DATOS EN LAS CASILLAS AMARILLAS</t>
  </si>
  <si>
    <t>Mira los comentarios (esquinas rojas).</t>
  </si>
  <si>
    <t>TEMPERATURAS:</t>
  </si>
  <si>
    <t>Tª Ambiente:</t>
  </si>
  <si>
    <t>Tª Exterior:</t>
  </si>
  <si>
    <t>Tª LNC:</t>
  </si>
  <si>
    <t>Alturas:</t>
  </si>
  <si>
    <t>Suelo-Techo:</t>
  </si>
  <si>
    <t>m</t>
  </si>
  <si>
    <t>Ventanas:</t>
  </si>
  <si>
    <t>Puertas:</t>
  </si>
  <si>
    <t>Cerramientos:</t>
  </si>
  <si>
    <t>Nuevo</t>
  </si>
  <si>
    <t>Antiguo</t>
  </si>
  <si>
    <t>Muy antiguo</t>
  </si>
  <si>
    <t>Muro Exterior:</t>
  </si>
  <si>
    <t>Kcal/hºCm2</t>
  </si>
  <si>
    <t>Ventana:</t>
  </si>
  <si>
    <t>Puerta Ext.:</t>
  </si>
  <si>
    <t>Muro Interior:</t>
  </si>
  <si>
    <t>Puerta Interior:</t>
  </si>
  <si>
    <t>Pared Interior:</t>
  </si>
  <si>
    <t>Suelo:</t>
  </si>
  <si>
    <t>Forjado sobre LNC:</t>
  </si>
  <si>
    <t>Forjado exterior:</t>
  </si>
  <si>
    <t>Cubierta:</t>
  </si>
  <si>
    <t>Ventilación:</t>
  </si>
  <si>
    <t>Renovaciones/hora:</t>
  </si>
  <si>
    <t>renov/hora</t>
  </si>
  <si>
    <t>Suplementos:</t>
  </si>
  <si>
    <t>Intermitencia:</t>
  </si>
  <si>
    <t>por reducción nocturna:</t>
  </si>
  <si>
    <t>parada de 7-9 horas:</t>
  </si>
  <si>
    <t>parada de más de12 horas:</t>
  </si>
  <si>
    <t>Emisor</t>
  </si>
  <si>
    <t>AL350</t>
  </si>
  <si>
    <t>AL600</t>
  </si>
  <si>
    <t>http://www.megaupload.com/?d=UJ4G7WBD</t>
  </si>
  <si>
    <t>Guia de Condiciones Climáticas</t>
  </si>
  <si>
    <t>Localidad:</t>
  </si>
  <si>
    <t>Albacete</t>
  </si>
  <si>
    <t>Noviembre</t>
  </si>
  <si>
    <t>Diciembre</t>
  </si>
  <si>
    <t>Enero</t>
  </si>
  <si>
    <t>Febrero</t>
  </si>
  <si>
    <t>Marzo</t>
  </si>
  <si>
    <t>Abril</t>
  </si>
  <si>
    <t>Temperatura Media:</t>
  </si>
  <si>
    <t>Días:</t>
  </si>
  <si>
    <t>Demanda del mes de Noviembre</t>
  </si>
  <si>
    <t>DEMANDA:</t>
  </si>
  <si>
    <t>CONDICIONES DE AISLAMIENTO EXISTENTES</t>
  </si>
  <si>
    <t>CONDICIONES DE AISLAMIENTO MEJORADAS</t>
  </si>
  <si>
    <t>Temperatura Terreno:</t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</si>
  <si>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exterior:</t>
    </r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</si>
  <si>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interior:</t>
    </r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</si>
  <si>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terreno:</t>
    </r>
  </si>
  <si>
    <t>Forjado con LNC:</t>
  </si>
  <si>
    <t>Suelo sobre terreno:</t>
  </si>
  <si>
    <t>Demanda del mes de Diciembre</t>
  </si>
  <si>
    <t>Demanda del mes de Enero</t>
  </si>
  <si>
    <t>Demanda del mes de Febrero</t>
  </si>
  <si>
    <t>Demanda del mes de Marzo</t>
  </si>
  <si>
    <t>Demanda del mes de Abril</t>
  </si>
  <si>
    <t>PERDIDAS DE CALOR HORARIAS TOTAL DEL LOCAL:</t>
  </si>
  <si>
    <t>Horas de funcionamiento diario:</t>
  </si>
  <si>
    <t>horas</t>
  </si>
  <si>
    <t>Energía diaria consumida:</t>
  </si>
  <si>
    <t>Energía mensual consumida:</t>
  </si>
  <si>
    <t>Kcal/día</t>
  </si>
  <si>
    <t>kWh/dia</t>
  </si>
  <si>
    <t>Kcal/mes</t>
  </si>
  <si>
    <t>kWh/mes</t>
  </si>
  <si>
    <t>DEMANDA</t>
  </si>
  <si>
    <t>Situación Actual</t>
  </si>
  <si>
    <t>Mejorada Aislamiento</t>
  </si>
  <si>
    <t>TOTAL:</t>
  </si>
  <si>
    <t>Ahorro</t>
  </si>
  <si>
    <t>%</t>
  </si>
  <si>
    <t>kWh/Kg</t>
  </si>
  <si>
    <t>Bomba Calor</t>
  </si>
  <si>
    <t>kWh/kWh</t>
  </si>
  <si>
    <t>kWh/l</t>
  </si>
  <si>
    <t>kWh/m3</t>
  </si>
  <si>
    <t>kWh/kg</t>
  </si>
  <si>
    <t>kwh</t>
  </si>
  <si>
    <t>Energía Final</t>
  </si>
  <si>
    <t>Energía Primaria</t>
  </si>
  <si>
    <t>Coef.Paso</t>
  </si>
  <si>
    <t>CONSUMO SOBRE VIVIENDA ACTUAL</t>
  </si>
  <si>
    <t>Rendimiento</t>
  </si>
  <si>
    <t>CONSUMO SOBRE VIVIENDA REHABILITADA</t>
  </si>
  <si>
    <t>AHORRO TRAS LA REHABILITACIÓN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</si>
</sst>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22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0.1"/>
      <color indexed="63"/>
      <name val="Verdana"/>
      <family val="2"/>
    </font>
    <font>
      <sz val="10.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" fillId="11" borderId="0" xfId="52" applyFill="1">
      <alignment/>
      <protection/>
    </xf>
    <xf numFmtId="0" fontId="1" fillId="0" borderId="0" xfId="52">
      <alignment/>
      <protection/>
    </xf>
    <xf numFmtId="0" fontId="4" fillId="11" borderId="0" xfId="49" applyFont="1" applyFill="1" applyAlignment="1" applyProtection="1">
      <alignment/>
      <protection/>
    </xf>
    <xf numFmtId="0" fontId="4" fillId="11" borderId="0" xfId="49" applyFill="1" applyAlignment="1" applyProtection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22" borderId="10" xfId="52" applyFont="1" applyFill="1" applyBorder="1">
      <alignment/>
      <protection/>
    </xf>
    <xf numFmtId="2" fontId="5" fillId="22" borderId="10" xfId="52" applyNumberFormat="1" applyFont="1" applyFill="1" applyBorder="1" applyAlignment="1">
      <alignment horizontal="center"/>
      <protection/>
    </xf>
    <xf numFmtId="0" fontId="5" fillId="22" borderId="10" xfId="52" applyFont="1" applyFill="1" applyBorder="1" applyAlignment="1">
      <alignment horizontal="center"/>
      <protection/>
    </xf>
    <xf numFmtId="164" fontId="5" fillId="22" borderId="10" xfId="52" applyNumberFormat="1" applyFont="1" applyFill="1" applyBorder="1">
      <alignment/>
      <protection/>
    </xf>
    <xf numFmtId="0" fontId="5" fillId="4" borderId="10" xfId="52" applyFont="1" applyFill="1" applyBorder="1">
      <alignment/>
      <protection/>
    </xf>
    <xf numFmtId="2" fontId="5" fillId="4" borderId="10" xfId="52" applyNumberFormat="1" applyFont="1" applyFill="1" applyBorder="1" applyAlignment="1">
      <alignment horizontal="center"/>
      <protection/>
    </xf>
    <xf numFmtId="0" fontId="5" fillId="4" borderId="10" xfId="52" applyFont="1" applyFill="1" applyBorder="1" applyAlignment="1">
      <alignment horizontal="center"/>
      <protection/>
    </xf>
    <xf numFmtId="164" fontId="5" fillId="4" borderId="10" xfId="52" applyNumberFormat="1" applyFont="1" applyFill="1" applyBorder="1">
      <alignment/>
      <protection/>
    </xf>
    <xf numFmtId="2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>
      <alignment/>
      <protection/>
    </xf>
    <xf numFmtId="0" fontId="5" fillId="24" borderId="10" xfId="52" applyFont="1" applyFill="1" applyBorder="1">
      <alignment/>
      <protection/>
    </xf>
    <xf numFmtId="2" fontId="5" fillId="24" borderId="10" xfId="52" applyNumberFormat="1" applyFont="1" applyFill="1" applyBorder="1" applyAlignment="1">
      <alignment horizontal="center"/>
      <protection/>
    </xf>
    <xf numFmtId="0" fontId="5" fillId="24" borderId="10" xfId="52" applyFont="1" applyFill="1" applyBorder="1" applyAlignment="1">
      <alignment horizontal="center"/>
      <protection/>
    </xf>
    <xf numFmtId="164" fontId="5" fillId="24" borderId="10" xfId="52" applyNumberFormat="1" applyFont="1" applyFill="1" applyBorder="1">
      <alignment/>
      <protection/>
    </xf>
    <xf numFmtId="2" fontId="5" fillId="25" borderId="0" xfId="52" applyNumberFormat="1" applyFont="1" applyFill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1" fillId="0" borderId="0" xfId="52" applyAlignment="1">
      <alignment horizontal="center"/>
      <protection/>
    </xf>
    <xf numFmtId="9" fontId="5" fillId="0" borderId="10" xfId="52" applyNumberFormat="1" applyFont="1" applyBorder="1" applyAlignment="1">
      <alignment horizontal="center"/>
      <protection/>
    </xf>
    <xf numFmtId="164" fontId="5" fillId="0" borderId="0" xfId="52" applyNumberFormat="1" applyFont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164" fontId="5" fillId="22" borderId="10" xfId="52" applyNumberFormat="1" applyFont="1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0" xfId="52" applyBorder="1" applyAlignment="1">
      <alignment horizontal="center"/>
      <protection/>
    </xf>
    <xf numFmtId="1" fontId="1" fillId="0" borderId="0" xfId="52" applyNumberFormat="1" applyAlignment="1">
      <alignment horizontal="center"/>
      <protection/>
    </xf>
    <xf numFmtId="0" fontId="1" fillId="0" borderId="0" xfId="52" applyAlignment="1">
      <alignment horizontal="left"/>
      <protection/>
    </xf>
    <xf numFmtId="0" fontId="1" fillId="0" borderId="0" xfId="52" applyFill="1" applyAlignment="1">
      <alignment horizontal="center"/>
      <protection/>
    </xf>
    <xf numFmtId="3" fontId="1" fillId="0" borderId="0" xfId="52" applyNumberFormat="1">
      <alignment/>
      <protection/>
    </xf>
    <xf numFmtId="0" fontId="7" fillId="0" borderId="0" xfId="52" applyFont="1">
      <alignment/>
      <protection/>
    </xf>
    <xf numFmtId="0" fontId="7" fillId="25" borderId="0" xfId="52" applyFont="1" applyFill="1">
      <alignment/>
      <protection/>
    </xf>
    <xf numFmtId="0" fontId="8" fillId="0" borderId="0" xfId="52" applyFont="1" applyAlignment="1">
      <alignment horizontal="left" readingOrder="1"/>
      <protection/>
    </xf>
    <xf numFmtId="0" fontId="1" fillId="0" borderId="10" xfId="52" applyBorder="1">
      <alignment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1" fillId="0" borderId="11" xfId="52" applyBorder="1">
      <alignment/>
      <protection/>
    </xf>
    <xf numFmtId="0" fontId="1" fillId="0" borderId="0" xfId="52" applyBorder="1">
      <alignment/>
      <protection/>
    </xf>
    <xf numFmtId="0" fontId="1" fillId="0" borderId="14" xfId="52" applyBorder="1">
      <alignment/>
      <protection/>
    </xf>
    <xf numFmtId="0" fontId="1" fillId="0" borderId="15" xfId="52" applyBorder="1">
      <alignment/>
      <protection/>
    </xf>
    <xf numFmtId="0" fontId="1" fillId="0" borderId="16" xfId="52" applyBorder="1">
      <alignment/>
      <protection/>
    </xf>
    <xf numFmtId="0" fontId="1" fillId="0" borderId="17" xfId="52" applyBorder="1">
      <alignment/>
      <protection/>
    </xf>
    <xf numFmtId="0" fontId="1" fillId="25" borderId="12" xfId="52" applyFill="1" applyBorder="1">
      <alignment/>
      <protection/>
    </xf>
    <xf numFmtId="0" fontId="1" fillId="25" borderId="18" xfId="52" applyFill="1" applyBorder="1">
      <alignment/>
      <protection/>
    </xf>
    <xf numFmtId="0" fontId="1" fillId="25" borderId="11" xfId="52" applyFill="1" applyBorder="1">
      <alignment/>
      <protection/>
    </xf>
    <xf numFmtId="0" fontId="1" fillId="25" borderId="19" xfId="52" applyFill="1" applyBorder="1">
      <alignment/>
      <protection/>
    </xf>
    <xf numFmtId="0" fontId="1" fillId="25" borderId="14" xfId="52" applyFill="1" applyBorder="1">
      <alignment/>
      <protection/>
    </xf>
    <xf numFmtId="0" fontId="1" fillId="25" borderId="20" xfId="52" applyFill="1" applyBorder="1">
      <alignment/>
      <protection/>
    </xf>
    <xf numFmtId="0" fontId="1" fillId="0" borderId="0" xfId="52" applyFill="1" applyBorder="1">
      <alignment/>
      <protection/>
    </xf>
    <xf numFmtId="0" fontId="4" fillId="11" borderId="0" xfId="49" applyFont="1" applyFill="1" applyAlignment="1" applyProtection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0" fontId="10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" fillId="0" borderId="0" xfId="52" applyFill="1">
      <alignment/>
      <protection/>
    </xf>
    <xf numFmtId="0" fontId="1" fillId="0" borderId="11" xfId="52" applyBorder="1" applyAlignment="1">
      <alignment horizontal="center" vertical="center"/>
      <protection/>
    </xf>
    <xf numFmtId="0" fontId="5" fillId="1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6" borderId="10" xfId="52" applyFont="1" applyFill="1" applyBorder="1">
      <alignment/>
      <protection/>
    </xf>
    <xf numFmtId="164" fontId="5" fillId="4" borderId="10" xfId="52" applyNumberFormat="1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164" fontId="5" fillId="24" borderId="10" xfId="52" applyNumberFormat="1" applyFont="1" applyFill="1" applyBorder="1" applyAlignment="1">
      <alignment horizontal="center"/>
      <protection/>
    </xf>
    <xf numFmtId="1" fontId="5" fillId="22" borderId="10" xfId="52" applyNumberFormat="1" applyFont="1" applyFill="1" applyBorder="1">
      <alignment/>
      <protection/>
    </xf>
    <xf numFmtId="1" fontId="5" fillId="4" borderId="10" xfId="52" applyNumberFormat="1" applyFont="1" applyFill="1" applyBorder="1">
      <alignment/>
      <protection/>
    </xf>
    <xf numFmtId="1" fontId="5" fillId="0" borderId="10" xfId="52" applyNumberFormat="1" applyFont="1" applyBorder="1">
      <alignment/>
      <protection/>
    </xf>
    <xf numFmtId="1" fontId="5" fillId="24" borderId="10" xfId="52" applyNumberFormat="1" applyFont="1" applyFill="1" applyBorder="1">
      <alignment/>
      <protection/>
    </xf>
    <xf numFmtId="3" fontId="5" fillId="0" borderId="0" xfId="52" applyNumberFormat="1" applyFont="1" applyAlignment="1">
      <alignment horizontal="center"/>
      <protection/>
    </xf>
    <xf numFmtId="0" fontId="5" fillId="25" borderId="0" xfId="52" applyFont="1" applyFill="1" applyAlignment="1">
      <alignment horizontal="center"/>
      <protection/>
    </xf>
    <xf numFmtId="3" fontId="5" fillId="19" borderId="21" xfId="52" applyNumberFormat="1" applyFont="1" applyFill="1" applyBorder="1" applyAlignment="1">
      <alignment horizontal="center"/>
      <protection/>
    </xf>
    <xf numFmtId="1" fontId="5" fillId="19" borderId="22" xfId="52" applyNumberFormat="1" applyFont="1" applyFill="1" applyBorder="1" applyAlignment="1">
      <alignment horizontal="center"/>
      <protection/>
    </xf>
    <xf numFmtId="3" fontId="5" fillId="19" borderId="22" xfId="52" applyNumberFormat="1" applyFont="1" applyFill="1" applyBorder="1" applyAlignment="1">
      <alignment horizontal="center"/>
      <protection/>
    </xf>
    <xf numFmtId="0" fontId="5" fillId="19" borderId="23" xfId="52" applyFont="1" applyFill="1" applyBorder="1" applyAlignment="1">
      <alignment horizontal="center"/>
      <protection/>
    </xf>
    <xf numFmtId="3" fontId="5" fillId="0" borderId="0" xfId="52" applyNumberFormat="1" applyFont="1" applyFill="1" applyBorder="1" applyAlignment="1">
      <alignment horizontal="center"/>
      <protection/>
    </xf>
    <xf numFmtId="1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vertical="center"/>
      <protection/>
    </xf>
    <xf numFmtId="0" fontId="1" fillId="0" borderId="0" xfId="52" applyFill="1" applyAlignment="1">
      <alignment horizontal="left"/>
      <protection/>
    </xf>
    <xf numFmtId="1" fontId="1" fillId="0" borderId="0" xfId="52" applyNumberForma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0" fontId="1" fillId="0" borderId="0" xfId="52" applyFont="1" applyFill="1" applyAlignment="1">
      <alignment horizontal="center"/>
      <protection/>
    </xf>
    <xf numFmtId="9" fontId="1" fillId="0" borderId="0" xfId="52" applyNumberFormat="1" applyFill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" fontId="1" fillId="0" borderId="10" xfId="52" applyNumberFormat="1" applyFont="1" applyFill="1" applyBorder="1" applyAlignment="1">
      <alignment horizontal="center"/>
      <protection/>
    </xf>
    <xf numFmtId="3" fontId="1" fillId="11" borderId="10" xfId="52" applyNumberFormat="1" applyFill="1" applyBorder="1" applyAlignment="1">
      <alignment horizontal="center" vertical="center"/>
      <protection/>
    </xf>
    <xf numFmtId="3" fontId="1" fillId="19" borderId="10" xfId="52" applyNumberFormat="1" applyFill="1" applyBorder="1" applyAlignment="1">
      <alignment horizontal="center" vertical="center"/>
      <protection/>
    </xf>
    <xf numFmtId="0" fontId="1" fillId="16" borderId="24" xfId="52" applyFont="1" applyFill="1" applyBorder="1" applyAlignment="1">
      <alignment horizontal="center"/>
      <protection/>
    </xf>
    <xf numFmtId="1" fontId="1" fillId="16" borderId="24" xfId="52" applyNumberFormat="1" applyFont="1" applyFill="1" applyBorder="1" applyAlignment="1">
      <alignment horizontal="center"/>
      <protection/>
    </xf>
    <xf numFmtId="0" fontId="7" fillId="17" borderId="25" xfId="52" applyFont="1" applyFill="1" applyBorder="1" applyAlignment="1">
      <alignment horizontal="center"/>
      <protection/>
    </xf>
    <xf numFmtId="0" fontId="1" fillId="0" borderId="22" xfId="52" applyFont="1" applyFill="1" applyBorder="1" applyAlignment="1">
      <alignment horizontal="center"/>
      <protection/>
    </xf>
    <xf numFmtId="0" fontId="1" fillId="16" borderId="26" xfId="52" applyFont="1" applyFill="1" applyBorder="1" applyAlignment="1">
      <alignment horizontal="center"/>
      <protection/>
    </xf>
    <xf numFmtId="0" fontId="1" fillId="0" borderId="27" xfId="52" applyFont="1" applyFill="1" applyBorder="1" applyAlignment="1">
      <alignment horizontal="center"/>
      <protection/>
    </xf>
    <xf numFmtId="0" fontId="1" fillId="0" borderId="21" xfId="52" applyFont="1" applyFill="1" applyBorder="1" applyAlignment="1">
      <alignment horizontal="center"/>
      <protection/>
    </xf>
    <xf numFmtId="3" fontId="7" fillId="19" borderId="22" xfId="52" applyNumberFormat="1" applyFont="1" applyFill="1" applyBorder="1" applyAlignment="1">
      <alignment horizontal="center" vertical="center"/>
      <protection/>
    </xf>
    <xf numFmtId="3" fontId="7" fillId="11" borderId="22" xfId="52" applyNumberFormat="1" applyFont="1" applyFill="1" applyBorder="1" applyAlignment="1">
      <alignment horizontal="center"/>
      <protection/>
    </xf>
    <xf numFmtId="3" fontId="1" fillId="11" borderId="27" xfId="52" applyNumberFormat="1" applyFont="1" applyFill="1" applyBorder="1" applyAlignment="1">
      <alignment horizontal="center" vertical="center"/>
      <protection/>
    </xf>
    <xf numFmtId="3" fontId="1" fillId="19" borderId="27" xfId="52" applyNumberFormat="1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/>
      <protection/>
    </xf>
    <xf numFmtId="0" fontId="1" fillId="0" borderId="12" xfId="52" applyFont="1" applyFill="1" applyBorder="1" applyAlignment="1">
      <alignment horizontal="center"/>
      <protection/>
    </xf>
    <xf numFmtId="0" fontId="1" fillId="0" borderId="28" xfId="52" applyFont="1" applyFill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3" fontId="1" fillId="16" borderId="24" xfId="52" applyNumberFormat="1" applyFill="1" applyBorder="1" applyAlignment="1">
      <alignment horizontal="center"/>
      <protection/>
    </xf>
    <xf numFmtId="3" fontId="1" fillId="16" borderId="29" xfId="52" applyNumberFormat="1" applyFill="1" applyBorder="1" applyAlignment="1">
      <alignment horizontal="center"/>
      <protection/>
    </xf>
    <xf numFmtId="3" fontId="7" fillId="16" borderId="21" xfId="52" applyNumberFormat="1" applyFont="1" applyFill="1" applyBorder="1" applyAlignment="1">
      <alignment horizontal="center"/>
      <protection/>
    </xf>
    <xf numFmtId="2" fontId="5" fillId="24" borderId="10" xfId="52" applyNumberFormat="1" applyFont="1" applyFill="1" applyBorder="1" applyAlignment="1">
      <alignment horizontal="center" vertical="center"/>
      <protection/>
    </xf>
    <xf numFmtId="0" fontId="5" fillId="24" borderId="10" xfId="52" applyFont="1" applyFill="1" applyBorder="1" applyAlignment="1">
      <alignment horizontal="right" vertic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30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1" fontId="1" fillId="0" borderId="31" xfId="52" applyNumberFormat="1" applyFont="1" applyBorder="1" applyAlignment="1">
      <alignment horizontal="center"/>
      <protection/>
    </xf>
    <xf numFmtId="165" fontId="1" fillId="17" borderId="10" xfId="52" applyNumberFormat="1" applyFill="1" applyBorder="1" applyAlignment="1">
      <alignment horizontal="center" vertical="center"/>
      <protection/>
    </xf>
    <xf numFmtId="3" fontId="1" fillId="16" borderId="32" xfId="52" applyNumberFormat="1" applyFill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165" fontId="1" fillId="17" borderId="33" xfId="52" applyNumberFormat="1" applyFill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/>
      <protection/>
    </xf>
    <xf numFmtId="165" fontId="1" fillId="17" borderId="27" xfId="52" applyNumberFormat="1" applyFill="1" applyBorder="1" applyAlignment="1">
      <alignment horizontal="center" vertical="center"/>
      <protection/>
    </xf>
    <xf numFmtId="1" fontId="1" fillId="0" borderId="35" xfId="52" applyNumberFormat="1" applyFont="1" applyBorder="1" applyAlignment="1">
      <alignment horizontal="center"/>
      <protection/>
    </xf>
    <xf numFmtId="165" fontId="7" fillId="17" borderId="21" xfId="52" applyNumberFormat="1" applyFont="1" applyFill="1" applyBorder="1" applyAlignment="1">
      <alignment horizontal="center" vertical="center"/>
      <protection/>
    </xf>
    <xf numFmtId="1" fontId="7" fillId="0" borderId="23" xfId="52" applyNumberFormat="1" applyFont="1" applyBorder="1" applyAlignment="1">
      <alignment horizontal="center"/>
      <protection/>
    </xf>
    <xf numFmtId="3" fontId="1" fillId="0" borderId="0" xfId="52" applyNumberFormat="1" applyAlignment="1">
      <alignment horizontal="center" vertical="center"/>
      <protection/>
    </xf>
    <xf numFmtId="0" fontId="1" fillId="0" borderId="10" xfId="52" applyFont="1" applyBorder="1">
      <alignment/>
      <protection/>
    </xf>
    <xf numFmtId="0" fontId="1" fillId="26" borderId="10" xfId="52" applyFill="1" applyBorder="1" applyAlignment="1">
      <alignment horizontal="center" vertical="center"/>
      <protection/>
    </xf>
    <xf numFmtId="3" fontId="1" fillId="0" borderId="10" xfId="52" applyNumberFormat="1" applyBorder="1">
      <alignment/>
      <protection/>
    </xf>
    <xf numFmtId="3" fontId="1" fillId="0" borderId="10" xfId="52" applyNumberForma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1" fillId="0" borderId="27" xfId="52" applyFont="1" applyBorder="1" applyAlignment="1">
      <alignment/>
      <protection/>
    </xf>
    <xf numFmtId="165" fontId="1" fillId="0" borderId="10" xfId="52" applyNumberFormat="1" applyBorder="1" applyAlignment="1">
      <alignment horizontal="center" vertical="center"/>
      <protection/>
    </xf>
    <xf numFmtId="0" fontId="1" fillId="0" borderId="10" xfId="52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17" borderId="0" xfId="52" applyFont="1" applyFill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5" fillId="22" borderId="10" xfId="52" applyFont="1" applyFill="1" applyBorder="1" applyProtection="1">
      <alignment/>
      <protection locked="0"/>
    </xf>
    <xf numFmtId="1" fontId="5" fillId="22" borderId="10" xfId="52" applyNumberFormat="1" applyFont="1" applyFill="1" applyBorder="1" applyProtection="1">
      <alignment/>
      <protection locked="0"/>
    </xf>
    <xf numFmtId="2" fontId="5" fillId="22" borderId="10" xfId="52" applyNumberFormat="1" applyFont="1" applyFill="1" applyBorder="1" applyAlignment="1" applyProtection="1">
      <alignment horizontal="center"/>
      <protection locked="0"/>
    </xf>
    <xf numFmtId="0" fontId="5" fillId="22" borderId="10" xfId="52" applyFont="1" applyFill="1" applyBorder="1" applyAlignment="1" applyProtection="1">
      <alignment horizontal="center"/>
      <protection locked="0"/>
    </xf>
    <xf numFmtId="0" fontId="5" fillId="4" borderId="10" xfId="52" applyFont="1" applyFill="1" applyBorder="1" applyProtection="1">
      <alignment/>
      <protection locked="0"/>
    </xf>
    <xf numFmtId="2" fontId="5" fillId="4" borderId="10" xfId="52" applyNumberFormat="1" applyFont="1" applyFill="1" applyBorder="1" applyAlignment="1" applyProtection="1">
      <alignment horizontal="center"/>
      <protection locked="0"/>
    </xf>
    <xf numFmtId="0" fontId="5" fillId="4" borderId="10" xfId="52" applyFont="1" applyFill="1" applyBorder="1" applyAlignment="1" applyProtection="1">
      <alignment horizontal="center"/>
      <protection locked="0"/>
    </xf>
    <xf numFmtId="0" fontId="5" fillId="0" borderId="10" xfId="52" applyFont="1" applyBorder="1" applyProtection="1">
      <alignment/>
      <protection locked="0"/>
    </xf>
    <xf numFmtId="2" fontId="5" fillId="0" borderId="10" xfId="52" applyNumberFormat="1" applyFont="1" applyBorder="1" applyAlignment="1" applyProtection="1">
      <alignment horizontal="center"/>
      <protection locked="0"/>
    </xf>
    <xf numFmtId="0" fontId="5" fillId="0" borderId="10" xfId="52" applyFont="1" applyBorder="1" applyAlignment="1" applyProtection="1">
      <alignment horizontal="center"/>
      <protection locked="0"/>
    </xf>
    <xf numFmtId="0" fontId="5" fillId="24" borderId="10" xfId="52" applyFont="1" applyFill="1" applyBorder="1" applyProtection="1">
      <alignment/>
      <protection locked="0"/>
    </xf>
    <xf numFmtId="2" fontId="5" fillId="24" borderId="10" xfId="52" applyNumberFormat="1" applyFont="1" applyFill="1" applyBorder="1" applyAlignment="1" applyProtection="1">
      <alignment horizontal="center"/>
      <protection locked="0"/>
    </xf>
    <xf numFmtId="0" fontId="5" fillId="24" borderId="10" xfId="52" applyFont="1" applyFill="1" applyBorder="1" applyAlignment="1" applyProtection="1">
      <alignment horizontal="center"/>
      <protection locked="0"/>
    </xf>
    <xf numFmtId="2" fontId="5" fillId="25" borderId="0" xfId="52" applyNumberFormat="1" applyFont="1" applyFill="1" applyAlignment="1" applyProtection="1">
      <alignment horizontal="center"/>
      <protection locked="0"/>
    </xf>
    <xf numFmtId="0" fontId="5" fillId="25" borderId="0" xfId="52" applyFont="1" applyFill="1" applyAlignment="1" applyProtection="1">
      <alignment horizontal="center"/>
      <protection locked="0"/>
    </xf>
    <xf numFmtId="0" fontId="1" fillId="25" borderId="27" xfId="52" applyFill="1" applyBorder="1" applyProtection="1">
      <alignment/>
      <protection locked="0"/>
    </xf>
    <xf numFmtId="0" fontId="1" fillId="25" borderId="33" xfId="52" applyFill="1" applyBorder="1" applyProtection="1">
      <alignment/>
      <protection locked="0"/>
    </xf>
    <xf numFmtId="0" fontId="1" fillId="25" borderId="36" xfId="52" applyFill="1" applyBorder="1" applyProtection="1">
      <alignment/>
      <protection locked="0"/>
    </xf>
    <xf numFmtId="0" fontId="1" fillId="0" borderId="33" xfId="52" applyBorder="1" applyProtection="1">
      <alignment/>
      <protection locked="0"/>
    </xf>
    <xf numFmtId="0" fontId="1" fillId="25" borderId="10" xfId="52" applyFill="1" applyBorder="1" applyProtection="1">
      <alignment/>
      <protection locked="0"/>
    </xf>
    <xf numFmtId="0" fontId="1" fillId="0" borderId="0" xfId="52" applyProtection="1">
      <alignment/>
      <protection locked="0"/>
    </xf>
    <xf numFmtId="0" fontId="1" fillId="25" borderId="17" xfId="52" applyFill="1" applyBorder="1" applyProtection="1">
      <alignment/>
      <protection locked="0"/>
    </xf>
    <xf numFmtId="9" fontId="1" fillId="25" borderId="16" xfId="52" applyNumberFormat="1" applyFill="1" applyBorder="1" applyProtection="1">
      <alignment/>
      <protection locked="0"/>
    </xf>
    <xf numFmtId="2" fontId="5" fillId="0" borderId="10" xfId="52" applyNumberFormat="1" applyFont="1" applyBorder="1" applyAlignment="1" applyProtection="1">
      <alignment horizontal="center"/>
      <protection locked="0"/>
    </xf>
    <xf numFmtId="9" fontId="1" fillId="0" borderId="0" xfId="52" applyNumberFormat="1" applyAlignment="1" applyProtection="1">
      <alignment horizontal="center"/>
      <protection locked="0"/>
    </xf>
    <xf numFmtId="0" fontId="1" fillId="25" borderId="10" xfId="52" applyFill="1" applyBorder="1" applyAlignment="1" applyProtection="1">
      <alignment horizontal="center" vertical="center"/>
      <protection locked="0"/>
    </xf>
    <xf numFmtId="0" fontId="1" fillId="0" borderId="10" xfId="52" applyFill="1" applyBorder="1" applyAlignment="1" applyProtection="1">
      <alignment horizontal="center"/>
      <protection locked="0"/>
    </xf>
    <xf numFmtId="164" fontId="1" fillId="0" borderId="10" xfId="52" applyNumberFormat="1" applyFill="1" applyBorder="1" applyAlignment="1" applyProtection="1">
      <alignment horizontal="center" vertical="center"/>
      <protection locked="0"/>
    </xf>
    <xf numFmtId="0" fontId="1" fillId="0" borderId="10" xfId="52" applyFill="1" applyBorder="1" applyAlignment="1" applyProtection="1">
      <alignment horizontal="center" vertical="center"/>
      <protection locked="0"/>
    </xf>
    <xf numFmtId="165" fontId="1" fillId="0" borderId="10" xfId="52" applyNumberFormat="1" applyBorder="1" applyAlignment="1" applyProtection="1">
      <alignment horizontal="center" vertical="center"/>
      <protection locked="0"/>
    </xf>
    <xf numFmtId="0" fontId="1" fillId="0" borderId="10" xfId="52" applyBorder="1" applyAlignment="1" applyProtection="1">
      <alignment horizontal="center"/>
      <protection locked="0"/>
    </xf>
    <xf numFmtId="0" fontId="1" fillId="0" borderId="10" xfId="52" applyBorder="1" applyProtection="1">
      <alignment/>
      <protection locked="0"/>
    </xf>
    <xf numFmtId="0" fontId="2" fillId="27" borderId="0" xfId="52" applyFont="1" applyFill="1" applyAlignment="1">
      <alignment horizontal="center"/>
      <protection/>
    </xf>
    <xf numFmtId="0" fontId="1" fillId="0" borderId="0" xfId="52" applyAlignment="1">
      <alignment horizontal="right"/>
      <protection/>
    </xf>
    <xf numFmtId="0" fontId="1" fillId="25" borderId="10" xfId="52" applyFont="1" applyFill="1" applyBorder="1" applyAlignment="1" applyProtection="1">
      <alignment horizontal="center"/>
      <protection locked="0"/>
    </xf>
    <xf numFmtId="0" fontId="1" fillId="0" borderId="0" xfId="52" applyFont="1" applyAlignment="1">
      <alignment horizontal="center"/>
      <protection/>
    </xf>
    <xf numFmtId="0" fontId="1" fillId="0" borderId="19" xfId="52" applyFont="1" applyBorder="1" applyAlignment="1">
      <alignment horizontal="center"/>
      <protection/>
    </xf>
    <xf numFmtId="0" fontId="7" fillId="25" borderId="37" xfId="52" applyFont="1" applyFill="1" applyBorder="1" applyAlignment="1">
      <alignment horizontal="center"/>
      <protection/>
    </xf>
    <xf numFmtId="0" fontId="7" fillId="25" borderId="38" xfId="52" applyFont="1" applyFill="1" applyBorder="1" applyAlignment="1">
      <alignment horizontal="center"/>
      <protection/>
    </xf>
    <xf numFmtId="0" fontId="7" fillId="25" borderId="39" xfId="52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" fillId="0" borderId="13" xfId="52" applyBorder="1" applyAlignment="1">
      <alignment horizontal="right"/>
      <protection/>
    </xf>
    <xf numFmtId="0" fontId="5" fillId="0" borderId="10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2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9" fontId="5" fillId="0" borderId="17" xfId="52" applyNumberFormat="1" applyFont="1" applyBorder="1" applyAlignment="1">
      <alignment horizontal="center"/>
      <protection/>
    </xf>
    <xf numFmtId="9" fontId="5" fillId="0" borderId="16" xfId="52" applyNumberFormat="1" applyFont="1" applyBorder="1" applyAlignment="1">
      <alignment horizontal="center"/>
      <protection/>
    </xf>
    <xf numFmtId="0" fontId="5" fillId="0" borderId="17" xfId="52" applyFont="1" applyBorder="1" applyAlignment="1">
      <alignment horizontal="right"/>
      <protection/>
    </xf>
    <xf numFmtId="0" fontId="5" fillId="0" borderId="40" xfId="52" applyFont="1" applyBorder="1" applyAlignment="1">
      <alignment horizontal="right"/>
      <protection/>
    </xf>
    <xf numFmtId="0" fontId="5" fillId="0" borderId="16" xfId="52" applyFont="1" applyBorder="1" applyAlignment="1">
      <alignment horizontal="right"/>
      <protection/>
    </xf>
    <xf numFmtId="9" fontId="5" fillId="0" borderId="17" xfId="52" applyNumberFormat="1" applyFont="1" applyBorder="1" applyAlignment="1" applyProtection="1">
      <alignment horizontal="center"/>
      <protection locked="0"/>
    </xf>
    <xf numFmtId="9" fontId="5" fillId="0" borderId="16" xfId="52" applyNumberFormat="1" applyFont="1" applyBorder="1" applyAlignment="1" applyProtection="1">
      <alignment horizontal="center"/>
      <protection locked="0"/>
    </xf>
    <xf numFmtId="0" fontId="7" fillId="0" borderId="16" xfId="52" applyFont="1" applyBorder="1" applyAlignment="1">
      <alignment horizontal="center"/>
      <protection/>
    </xf>
    <xf numFmtId="0" fontId="7" fillId="17" borderId="0" xfId="52" applyFont="1" applyFill="1" applyAlignment="1">
      <alignment horizontal="center"/>
      <protection/>
    </xf>
    <xf numFmtId="0" fontId="1" fillId="11" borderId="41" xfId="52" applyFont="1" applyFill="1" applyBorder="1" applyAlignment="1">
      <alignment horizontal="center"/>
      <protection/>
    </xf>
    <xf numFmtId="0" fontId="1" fillId="11" borderId="41" xfId="52" applyFill="1" applyBorder="1" applyAlignment="1">
      <alignment horizontal="center"/>
      <protection/>
    </xf>
    <xf numFmtId="0" fontId="1" fillId="19" borderId="41" xfId="52" applyFont="1" applyFill="1" applyBorder="1" applyAlignment="1">
      <alignment horizontal="center"/>
      <protection/>
    </xf>
    <xf numFmtId="0" fontId="1" fillId="19" borderId="42" xfId="52" applyFill="1" applyBorder="1" applyAlignment="1">
      <alignment horizontal="center"/>
      <protection/>
    </xf>
    <xf numFmtId="0" fontId="7" fillId="17" borderId="37" xfId="52" applyFont="1" applyFill="1" applyBorder="1" applyAlignment="1">
      <alignment horizontal="center" vertical="center"/>
      <protection/>
    </xf>
    <xf numFmtId="0" fontId="7" fillId="17" borderId="38" xfId="52" applyFont="1" applyFill="1" applyBorder="1" applyAlignment="1">
      <alignment horizontal="center" vertical="center"/>
      <protection/>
    </xf>
    <xf numFmtId="0" fontId="7" fillId="17" borderId="39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Incorrecto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Coste Anual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6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Consumo'!$D$38</c:f>
              <c:numCache>
                <c:ptCount val="1"/>
                <c:pt idx="0">
                  <c:v>0</c:v>
                </c:pt>
              </c:numCache>
            </c:numRef>
          </c:val>
        </c:ser>
        <c:axId val="31501499"/>
        <c:axId val="15078036"/>
      </c:barChart>
      <c:catAx>
        <c:axId val="3150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68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Ahorrada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575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Consumo'!$C$115</c:f>
              <c:numCache>
                <c:ptCount val="1"/>
                <c:pt idx="0">
                  <c:v>0</c:v>
                </c:pt>
              </c:numCache>
            </c:numRef>
          </c:val>
        </c:ser>
        <c:axId val="40034181"/>
        <c:axId val="24763310"/>
      </c:bar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484597"/>
        <c:axId val="13361374"/>
      </c:bar3DChart>
      <c:catAx>
        <c:axId val="148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Combustibles</a:t>
                </a:r>
              </a:p>
            </c:rich>
          </c:tx>
          <c:layout>
            <c:manualLayout>
              <c:xMode val="factor"/>
              <c:yMode val="factor"/>
              <c:x val="-0.06375"/>
              <c:y val="0.0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5675"/>
              <c:y val="-0.2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0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Enegético Final de Calefacción 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75"/>
          <c:w val="0.95875"/>
          <c:h val="0.864"/>
        </c:manualLayout>
      </c:layout>
      <c:lineChart>
        <c:grouping val="standard"/>
        <c:varyColors val="0"/>
        <c:ser>
          <c:idx val="2"/>
          <c:order val="0"/>
          <c:tx>
            <c:v>Ahorro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 con mejora aislamiento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Consumo Actual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34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Consumida</a:t>
            </a:r>
          </a:p>
        </c:rich>
      </c:tx>
      <c:layout>
        <c:manualLayout>
          <c:xMode val="factor"/>
          <c:yMode val="factor"/>
          <c:x val="0.07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6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Consumo'!$C$38</c:f>
              <c:numCache>
                <c:ptCount val="1"/>
                <c:pt idx="0">
                  <c:v>0</c:v>
                </c:pt>
              </c:numCache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Coste Anual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575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Consumo'!$G$74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Consumo'!$G$77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Consumo'!$D$77</c:f>
              <c:numCache>
                <c:ptCount val="1"/>
                <c:pt idx="0">
                  <c:v>0</c:v>
                </c:pt>
              </c:numCache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59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Consumo'!$D$77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247581"/>
        <c:axId val="47228230"/>
      </c:bar3D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09"/>
              <c:y val="-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9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Consumida</a:t>
            </a:r>
          </a:p>
        </c:rich>
      </c:tx>
      <c:layout>
        <c:manualLayout>
          <c:xMode val="factor"/>
          <c:yMode val="factor"/>
          <c:x val="0.07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575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Consumo'!$C$77</c:f>
              <c:numCache>
                <c:ptCount val="1"/>
                <c:pt idx="0">
                  <c:v>0</c:v>
                </c:pt>
              </c:numCache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Ahorro Anual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575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Consumo'!$G$74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Consumo'!$G$77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Consumo'!$D$115</c:f>
              <c:numCache>
                <c:ptCount val="1"/>
                <c:pt idx="0">
                  <c:v>0</c:v>
                </c:pt>
              </c:numCache>
            </c:numRef>
          </c:val>
        </c:ser>
        <c:axId val="2532529"/>
        <c:axId val="22792762"/>
      </c:bar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59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 dejadas de emitir</a:t>
            </a:r>
          </a:p>
        </c:rich>
      </c:tx>
      <c:layout>
        <c:manualLayout>
          <c:xMode val="factor"/>
          <c:yMode val="factor"/>
          <c:x val="0.0977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808267"/>
        <c:axId val="34274404"/>
      </c:bar3D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09"/>
              <c:y val="-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9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Relationship Id="rId2" Type="http://schemas.openxmlformats.org/officeDocument/2006/relationships/hyperlink" Target="#'hoja calculo Existente'!A1" /><Relationship Id="rId3" Type="http://schemas.openxmlformats.org/officeDocument/2006/relationships/hyperlink" Target="#'Calculo Consumo'!A1" /><Relationship Id="rId4" Type="http://schemas.openxmlformats.org/officeDocument/2006/relationships/image" Target="../media/image1.jpeg" /><Relationship Id="rId5" Type="http://schemas.openxmlformats.org/officeDocument/2006/relationships/hyperlink" Target="http://www.megaupload.com/?d=UJ4G7WBD" TargetMode="External" /><Relationship Id="rId6" Type="http://schemas.openxmlformats.org/officeDocument/2006/relationships/hyperlink" Target="http://www.megaupload.com/?d=UJ4G7WBD" TargetMode="External" /><Relationship Id="rId7" Type="http://schemas.openxmlformats.org/officeDocument/2006/relationships/hyperlink" Target="#'hoja calculo con Mejor Aislami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image" Target="../media/image1.jpeg" /><Relationship Id="rId4" Type="http://schemas.openxmlformats.org/officeDocument/2006/relationships/hyperlink" Target="http://www.megaupload.com/?d=UJ4G7WBD" TargetMode="External" /><Relationship Id="rId5" Type="http://schemas.openxmlformats.org/officeDocument/2006/relationships/hyperlink" Target="http://www.megaupload.com/?d=UJ4G7WB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hyperlink" Target="#Inicio!A1" /><Relationship Id="rId6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hyperlink" Target="#Inicio!A1" /><Relationship Id="rId6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hyperlink" Target="#Inicio!A1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chart" Target="/xl/charts/chart9.xml" /><Relationship Id="rId13" Type="http://schemas.openxmlformats.org/officeDocument/2006/relationships/hyperlink" Target="#Inicio!A1" /><Relationship Id="rId1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142875</xdr:rowOff>
    </xdr:from>
    <xdr:to>
      <xdr:col>4</xdr:col>
      <xdr:colOff>561975</xdr:colOff>
      <xdr:row>4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19100" y="142875"/>
          <a:ext cx="1571625" cy="5810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INTRODUCCIÓN</a:t>
          </a:r>
          <a:r>
            <a:rPr lang="en-US" cap="none" sz="1000" b="0" i="0" u="none" baseline="0">
              <a:solidFill>
                <a:srgbClr val="000000"/>
              </a:solidFill>
            </a:rPr>
            <a:t> DATOS</a:t>
          </a:r>
        </a:p>
      </xdr:txBody>
    </xdr:sp>
    <xdr:clientData/>
  </xdr:twoCellAnchor>
  <xdr:twoCellAnchor>
    <xdr:from>
      <xdr:col>5</xdr:col>
      <xdr:colOff>276225</xdr:colOff>
      <xdr:row>0</xdr:row>
      <xdr:rowOff>161925</xdr:rowOff>
    </xdr:from>
    <xdr:to>
      <xdr:col>8</xdr:col>
      <xdr:colOff>123825</xdr:colOff>
      <xdr:row>3</xdr:row>
      <xdr:rowOff>152400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2505075" y="161925"/>
          <a:ext cx="1657350" cy="5429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CALCULO CARGAS TÉRMICAS</a:t>
          </a:r>
        </a:p>
      </xdr:txBody>
    </xdr:sp>
    <xdr:clientData/>
  </xdr:twoCellAnchor>
  <xdr:twoCellAnchor>
    <xdr:from>
      <xdr:col>3</xdr:col>
      <xdr:colOff>561975</xdr:colOff>
      <xdr:row>6</xdr:row>
      <xdr:rowOff>76200</xdr:rowOff>
    </xdr:from>
    <xdr:to>
      <xdr:col>6</xdr:col>
      <xdr:colOff>409575</xdr:colOff>
      <xdr:row>9</xdr:row>
      <xdr:rowOff>57150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1266825" y="1114425"/>
          <a:ext cx="1657350" cy="46672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CONSUMO CALEFACCIÓN</a:t>
          </a:r>
        </a:p>
      </xdr:txBody>
    </xdr:sp>
    <xdr:clientData/>
  </xdr:twoCellAnchor>
  <xdr:twoCellAnchor editAs="oneCell">
    <xdr:from>
      <xdr:col>8</xdr:col>
      <xdr:colOff>47625</xdr:colOff>
      <xdr:row>4</xdr:row>
      <xdr:rowOff>133350</xdr:rowOff>
    </xdr:from>
    <xdr:to>
      <xdr:col>8</xdr:col>
      <xdr:colOff>723900</xdr:colOff>
      <xdr:row>10</xdr:row>
      <xdr:rowOff>133350</xdr:rowOff>
    </xdr:to>
    <xdr:pic>
      <xdr:nvPicPr>
        <xdr:cNvPr id="4" name="19 Imagen" descr="Portada guia condiciones climáticas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847725"/>
          <a:ext cx="67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171450</xdr:rowOff>
    </xdr:from>
    <xdr:to>
      <xdr:col>11</xdr:col>
      <xdr:colOff>142875</xdr:colOff>
      <xdr:row>4</xdr:row>
      <xdr:rowOff>114300</xdr:rowOff>
    </xdr:to>
    <xdr:sp>
      <xdr:nvSpPr>
        <xdr:cNvPr id="5" name="AutoShape 4">
          <a:hlinkClick r:id="rId7"/>
        </xdr:cNvPr>
        <xdr:cNvSpPr>
          <a:spLocks/>
        </xdr:cNvSpPr>
      </xdr:nvSpPr>
      <xdr:spPr>
        <a:xfrm>
          <a:off x="4810125" y="171450"/>
          <a:ext cx="1657350" cy="657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CALCULO CARGAS TÉRMICAS 
</a:t>
          </a:r>
          <a:r>
            <a:rPr lang="en-US" cap="none" sz="1000" b="0" i="0" u="none" baseline="0">
              <a:solidFill>
                <a:srgbClr val="000000"/>
              </a:solidFill>
            </a:rPr>
            <a:t>(con mejora aislamiento)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28575</xdr:rowOff>
    </xdr:from>
    <xdr:to>
      <xdr:col>8</xdr:col>
      <xdr:colOff>209550</xdr:colOff>
      <xdr:row>4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4838700" y="190500"/>
          <a:ext cx="1428750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666750</xdr:colOff>
      <xdr:row>52</xdr:row>
      <xdr:rowOff>123825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5295900" y="7972425"/>
          <a:ext cx="1428750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685800</xdr:colOff>
      <xdr:row>6</xdr:row>
      <xdr:rowOff>152400</xdr:rowOff>
    </xdr:to>
    <xdr:pic>
      <xdr:nvPicPr>
        <xdr:cNvPr id="3" name="3 Imagen" descr="Portada guia condiciones climáticas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161925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12</xdr:col>
      <xdr:colOff>666750</xdr:colOff>
      <xdr:row>8</xdr:row>
      <xdr:rowOff>114300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591300" y="809625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666750</xdr:colOff>
      <xdr:row>51</xdr:row>
      <xdr:rowOff>114300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6591300" y="78105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666750</xdr:colOff>
      <xdr:row>95</xdr:row>
      <xdr:rowOff>114300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6591300" y="149733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666750</xdr:colOff>
      <xdr:row>139</xdr:row>
      <xdr:rowOff>114300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6591300" y="221361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180</xdr:row>
      <xdr:rowOff>0</xdr:rowOff>
    </xdr:from>
    <xdr:to>
      <xdr:col>12</xdr:col>
      <xdr:colOff>666750</xdr:colOff>
      <xdr:row>183</xdr:row>
      <xdr:rowOff>114300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6591300" y="292989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224</xdr:row>
      <xdr:rowOff>0</xdr:rowOff>
    </xdr:from>
    <xdr:to>
      <xdr:col>12</xdr:col>
      <xdr:colOff>666750</xdr:colOff>
      <xdr:row>227</xdr:row>
      <xdr:rowOff>114300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591300" y="364617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12</xdr:col>
      <xdr:colOff>666750</xdr:colOff>
      <xdr:row>8</xdr:row>
      <xdr:rowOff>114300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591300" y="809625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666750</xdr:colOff>
      <xdr:row>51</xdr:row>
      <xdr:rowOff>114300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6591300" y="78105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666750</xdr:colOff>
      <xdr:row>95</xdr:row>
      <xdr:rowOff>114300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6591300" y="149733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666750</xdr:colOff>
      <xdr:row>139</xdr:row>
      <xdr:rowOff>114300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6591300" y="221361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180</xdr:row>
      <xdr:rowOff>0</xdr:rowOff>
    </xdr:from>
    <xdr:to>
      <xdr:col>12</xdr:col>
      <xdr:colOff>666750</xdr:colOff>
      <xdr:row>183</xdr:row>
      <xdr:rowOff>114300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6591300" y="292989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224</xdr:row>
      <xdr:rowOff>0</xdr:rowOff>
    </xdr:from>
    <xdr:to>
      <xdr:col>12</xdr:col>
      <xdr:colOff>666750</xdr:colOff>
      <xdr:row>227</xdr:row>
      <xdr:rowOff>114300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591300" y="364617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39</xdr:row>
      <xdr:rowOff>9525</xdr:rowOff>
    </xdr:from>
    <xdr:to>
      <xdr:col>5</xdr:col>
      <xdr:colOff>685800</xdr:colOff>
      <xdr:row>52</xdr:row>
      <xdr:rowOff>76200</xdr:rowOff>
    </xdr:to>
    <xdr:graphicFrame>
      <xdr:nvGraphicFramePr>
        <xdr:cNvPr id="1" name="Chart 3"/>
        <xdr:cNvGraphicFramePr/>
      </xdr:nvGraphicFramePr>
      <xdr:xfrm>
        <a:off x="200025" y="6419850"/>
        <a:ext cx="43338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39</xdr:row>
      <xdr:rowOff>9525</xdr:rowOff>
    </xdr:from>
    <xdr:to>
      <xdr:col>12</xdr:col>
      <xdr:colOff>552450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5000625" y="6419850"/>
        <a:ext cx="4276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609600</xdr:colOff>
      <xdr:row>10</xdr:row>
      <xdr:rowOff>47625</xdr:rowOff>
    </xdr:from>
    <xdr:to>
      <xdr:col>11</xdr:col>
      <xdr:colOff>647700</xdr:colOff>
      <xdr:row>14</xdr:row>
      <xdr:rowOff>19050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7429500" y="1733550"/>
          <a:ext cx="1247775" cy="619125"/>
        </a:xfrm>
        <a:prstGeom prst="leftArrowCallout">
          <a:avLst>
            <a:gd name="adj" fmla="val -33074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12</xdr:col>
      <xdr:colOff>38100</xdr:colOff>
      <xdr:row>66</xdr:row>
      <xdr:rowOff>123825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7477125" y="10296525"/>
          <a:ext cx="1285875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76200</xdr:colOff>
      <xdr:row>10</xdr:row>
      <xdr:rowOff>19050</xdr:rowOff>
    </xdr:from>
    <xdr:to>
      <xdr:col>8</xdr:col>
      <xdr:colOff>657225</xdr:colOff>
      <xdr:row>29</xdr:row>
      <xdr:rowOff>9525</xdr:rowOff>
    </xdr:to>
    <xdr:graphicFrame>
      <xdr:nvGraphicFramePr>
        <xdr:cNvPr id="5" name="6 Gráfico"/>
        <xdr:cNvGraphicFramePr/>
      </xdr:nvGraphicFramePr>
      <xdr:xfrm>
        <a:off x="1400175" y="1704975"/>
        <a:ext cx="53816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781050</xdr:colOff>
      <xdr:row>53</xdr:row>
      <xdr:rowOff>104775</xdr:rowOff>
    </xdr:from>
    <xdr:to>
      <xdr:col>8</xdr:col>
      <xdr:colOff>523875</xdr:colOff>
      <xdr:row>67</xdr:row>
      <xdr:rowOff>9525</xdr:rowOff>
    </xdr:to>
    <xdr:graphicFrame>
      <xdr:nvGraphicFramePr>
        <xdr:cNvPr id="6" name="Chart 3"/>
        <xdr:cNvGraphicFramePr/>
      </xdr:nvGraphicFramePr>
      <xdr:xfrm>
        <a:off x="2105025" y="8782050"/>
        <a:ext cx="45434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78</xdr:row>
      <xdr:rowOff>9525</xdr:rowOff>
    </xdr:from>
    <xdr:to>
      <xdr:col>5</xdr:col>
      <xdr:colOff>685800</xdr:colOff>
      <xdr:row>91</xdr:row>
      <xdr:rowOff>76200</xdr:rowOff>
    </xdr:to>
    <xdr:graphicFrame>
      <xdr:nvGraphicFramePr>
        <xdr:cNvPr id="7" name="Chart 3"/>
        <xdr:cNvGraphicFramePr/>
      </xdr:nvGraphicFramePr>
      <xdr:xfrm>
        <a:off x="200025" y="12763500"/>
        <a:ext cx="43338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428625</xdr:colOff>
      <xdr:row>78</xdr:row>
      <xdr:rowOff>9525</xdr:rowOff>
    </xdr:from>
    <xdr:to>
      <xdr:col>12</xdr:col>
      <xdr:colOff>552450</xdr:colOff>
      <xdr:row>91</xdr:row>
      <xdr:rowOff>76200</xdr:rowOff>
    </xdr:to>
    <xdr:graphicFrame>
      <xdr:nvGraphicFramePr>
        <xdr:cNvPr id="8" name="Chart 4"/>
        <xdr:cNvGraphicFramePr/>
      </xdr:nvGraphicFramePr>
      <xdr:xfrm>
        <a:off x="5000625" y="12763500"/>
        <a:ext cx="427672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102</xdr:row>
      <xdr:rowOff>0</xdr:rowOff>
    </xdr:from>
    <xdr:to>
      <xdr:col>12</xdr:col>
      <xdr:colOff>38100</xdr:colOff>
      <xdr:row>105</xdr:row>
      <xdr:rowOff>123825</xdr:rowOff>
    </xdr:to>
    <xdr:sp>
      <xdr:nvSpPr>
        <xdr:cNvPr id="9" name="AutoShape 6">
          <a:hlinkClick r:id="rId9"/>
        </xdr:cNvPr>
        <xdr:cNvSpPr>
          <a:spLocks/>
        </xdr:cNvSpPr>
      </xdr:nvSpPr>
      <xdr:spPr>
        <a:xfrm>
          <a:off x="7477125" y="16640175"/>
          <a:ext cx="1285875" cy="609600"/>
        </a:xfrm>
        <a:prstGeom prst="leftArrowCallout">
          <a:avLst>
            <a:gd name="adj" fmla="val -27273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781050</xdr:colOff>
      <xdr:row>92</xdr:row>
      <xdr:rowOff>104775</xdr:rowOff>
    </xdr:from>
    <xdr:to>
      <xdr:col>8</xdr:col>
      <xdr:colOff>523875</xdr:colOff>
      <xdr:row>106</xdr:row>
      <xdr:rowOff>9525</xdr:rowOff>
    </xdr:to>
    <xdr:graphicFrame>
      <xdr:nvGraphicFramePr>
        <xdr:cNvPr id="10" name="Chart 3"/>
        <xdr:cNvGraphicFramePr/>
      </xdr:nvGraphicFramePr>
      <xdr:xfrm>
        <a:off x="2105025" y="15125700"/>
        <a:ext cx="4543425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116</xdr:row>
      <xdr:rowOff>9525</xdr:rowOff>
    </xdr:from>
    <xdr:to>
      <xdr:col>5</xdr:col>
      <xdr:colOff>685800</xdr:colOff>
      <xdr:row>129</xdr:row>
      <xdr:rowOff>85725</xdr:rowOff>
    </xdr:to>
    <xdr:graphicFrame>
      <xdr:nvGraphicFramePr>
        <xdr:cNvPr id="11" name="Chart 3"/>
        <xdr:cNvGraphicFramePr/>
      </xdr:nvGraphicFramePr>
      <xdr:xfrm>
        <a:off x="200025" y="18945225"/>
        <a:ext cx="433387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428625</xdr:colOff>
      <xdr:row>116</xdr:row>
      <xdr:rowOff>9525</xdr:rowOff>
    </xdr:from>
    <xdr:to>
      <xdr:col>12</xdr:col>
      <xdr:colOff>552450</xdr:colOff>
      <xdr:row>129</xdr:row>
      <xdr:rowOff>76200</xdr:rowOff>
    </xdr:to>
    <xdr:graphicFrame>
      <xdr:nvGraphicFramePr>
        <xdr:cNvPr id="12" name="Chart 4"/>
        <xdr:cNvGraphicFramePr/>
      </xdr:nvGraphicFramePr>
      <xdr:xfrm>
        <a:off x="5000625" y="18945225"/>
        <a:ext cx="4276725" cy="2171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12</xdr:col>
      <xdr:colOff>38100</xdr:colOff>
      <xdr:row>143</xdr:row>
      <xdr:rowOff>142875</xdr:rowOff>
    </xdr:to>
    <xdr:sp>
      <xdr:nvSpPr>
        <xdr:cNvPr id="13" name="AutoShape 6">
          <a:hlinkClick r:id="rId13"/>
        </xdr:cNvPr>
        <xdr:cNvSpPr>
          <a:spLocks/>
        </xdr:cNvSpPr>
      </xdr:nvSpPr>
      <xdr:spPr>
        <a:xfrm>
          <a:off x="7477125" y="23079075"/>
          <a:ext cx="1285875" cy="714375"/>
        </a:xfrm>
        <a:prstGeom prst="leftArrowCallout">
          <a:avLst>
            <a:gd name="adj" fmla="val -27273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781050</xdr:colOff>
      <xdr:row>130</xdr:row>
      <xdr:rowOff>104775</xdr:rowOff>
    </xdr:from>
    <xdr:to>
      <xdr:col>8</xdr:col>
      <xdr:colOff>523875</xdr:colOff>
      <xdr:row>144</xdr:row>
      <xdr:rowOff>9525</xdr:rowOff>
    </xdr:to>
    <xdr:graphicFrame>
      <xdr:nvGraphicFramePr>
        <xdr:cNvPr id="14" name="Chart 3"/>
        <xdr:cNvGraphicFramePr/>
      </xdr:nvGraphicFramePr>
      <xdr:xfrm>
        <a:off x="2105025" y="21307425"/>
        <a:ext cx="4543425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vier@emiliocarrasco.com" TargetMode="External" /><Relationship Id="rId2" Type="http://schemas.openxmlformats.org/officeDocument/2006/relationships/hyperlink" Target="http://javiponce-formatec.blogspot.com/" TargetMode="External" /><Relationship Id="rId3" Type="http://schemas.openxmlformats.org/officeDocument/2006/relationships/hyperlink" Target="http://www.megaupload.com/?d=UJ4G7WBD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421875" style="2" customWidth="1"/>
    <col min="2" max="2" width="1.7109375" style="2" customWidth="1"/>
    <col min="3" max="3" width="7.421875" style="2" customWidth="1"/>
    <col min="4" max="4" width="10.8515625" style="2" bestFit="1" customWidth="1"/>
    <col min="5" max="5" width="12.00390625" style="2" bestFit="1" customWidth="1"/>
    <col min="6" max="6" width="4.28125" style="2" customWidth="1"/>
    <col min="7" max="16384" width="11.421875" style="2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 t="s">
        <v>98</v>
      </c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55" t="s">
        <v>97</v>
      </c>
      <c r="K11" s="1"/>
      <c r="L11" s="1"/>
      <c r="M11" s="1"/>
      <c r="N11" s="1"/>
      <c r="O11" s="1"/>
      <c r="P11" s="1"/>
      <c r="Q11" s="1"/>
      <c r="R11" s="1"/>
    </row>
    <row r="12" spans="1:18" ht="27">
      <c r="A12" s="171" t="s">
        <v>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 t="s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3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4" t="s">
        <v>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 password="CA4F" sheet="1" objects="1" scenarios="1" selectLockedCells="1" selectUnlockedCells="1"/>
  <mergeCells count="1">
    <mergeCell ref="A12:N12"/>
  </mergeCells>
  <hyperlinks>
    <hyperlink ref="D15" r:id="rId1" display="javier@emiliocarrasco.com"/>
    <hyperlink ref="D16" r:id="rId2" display="http://javiponce-formatec.blogspot.com"/>
    <hyperlink ref="J11" r:id="rId3" display="http://www.megaupload.com/?d=UJ4G7WBD"/>
  </hyperlinks>
  <printOptions/>
  <pageMargins left="0.75" right="0.75" top="0.41" bottom="1" header="0" footer="0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5">
      <selection activeCell="G9" activeCellId="13" sqref="C7 C8 C14:C16 C20:C30 C34:C44 I20:K30 I20 J20 K20 D48 C52 D53:D55 F7:G7 G9:L15"/>
    </sheetView>
  </sheetViews>
  <sheetFormatPr defaultColWidth="9.140625" defaultRowHeight="15"/>
  <cols>
    <col min="1" max="1" width="11.421875" style="2" customWidth="1"/>
    <col min="2" max="2" width="19.421875" style="2" customWidth="1"/>
    <col min="3" max="3" width="7.421875" style="2" customWidth="1"/>
    <col min="4" max="4" width="10.8515625" style="2" bestFit="1" customWidth="1"/>
    <col min="5" max="5" width="14.140625" style="2" customWidth="1"/>
    <col min="6" max="6" width="4.7109375" style="2" customWidth="1"/>
    <col min="7" max="16384" width="11.421875" style="2" customWidth="1"/>
  </cols>
  <sheetData>
    <row r="1" spans="1:4" ht="12.75">
      <c r="A1" s="37" t="s">
        <v>60</v>
      </c>
      <c r="B1" s="37"/>
      <c r="C1" s="37"/>
      <c r="D1" s="37"/>
    </row>
    <row r="2" spans="1:4" ht="12.75">
      <c r="A2" s="37"/>
      <c r="B2" s="37"/>
      <c r="C2" s="37"/>
      <c r="D2" s="37"/>
    </row>
    <row r="3" spans="1:4" ht="12.75">
      <c r="A3" s="37" t="s">
        <v>61</v>
      </c>
      <c r="B3" s="37"/>
      <c r="C3" s="37"/>
      <c r="D3" s="37"/>
    </row>
    <row r="4" ht="12.75"/>
    <row r="5" spans="2:7" ht="12.75">
      <c r="B5" s="2" t="s">
        <v>62</v>
      </c>
      <c r="G5" s="38"/>
    </row>
    <row r="6" ht="12.75"/>
    <row r="7" spans="2:7" ht="12.75">
      <c r="B7" s="2" t="s">
        <v>63</v>
      </c>
      <c r="C7" s="154">
        <v>22</v>
      </c>
      <c r="D7" s="2" t="s">
        <v>18</v>
      </c>
      <c r="E7" s="56" t="s">
        <v>99</v>
      </c>
      <c r="F7" s="173" t="s">
        <v>100</v>
      </c>
      <c r="G7" s="173"/>
    </row>
    <row r="8" spans="2:12" ht="12.75">
      <c r="B8" s="2" t="s">
        <v>64</v>
      </c>
      <c r="C8" s="155">
        <v>-3</v>
      </c>
      <c r="D8" s="2" t="s">
        <v>18</v>
      </c>
      <c r="G8" s="84" t="s">
        <v>101</v>
      </c>
      <c r="H8" s="84" t="s">
        <v>102</v>
      </c>
      <c r="I8" s="84" t="s">
        <v>103</v>
      </c>
      <c r="J8" s="84" t="s">
        <v>104</v>
      </c>
      <c r="K8" s="84" t="s">
        <v>105</v>
      </c>
      <c r="L8" s="84" t="s">
        <v>106</v>
      </c>
    </row>
    <row r="9" spans="2:12" ht="12.75">
      <c r="B9" s="54"/>
      <c r="C9" s="54"/>
      <c r="E9" s="174" t="s">
        <v>107</v>
      </c>
      <c r="F9" s="175"/>
      <c r="G9" s="164">
        <v>8.7</v>
      </c>
      <c r="H9" s="164">
        <v>5.7</v>
      </c>
      <c r="I9" s="164">
        <v>4.7</v>
      </c>
      <c r="J9" s="164">
        <v>6.6</v>
      </c>
      <c r="K9" s="164">
        <v>10</v>
      </c>
      <c r="L9" s="164">
        <v>12.4</v>
      </c>
    </row>
    <row r="10" spans="2:12" ht="12.75">
      <c r="B10" s="54"/>
      <c r="C10" s="54"/>
      <c r="E10" s="174" t="s">
        <v>108</v>
      </c>
      <c r="F10" s="175"/>
      <c r="G10" s="165">
        <v>30</v>
      </c>
      <c r="H10" s="165">
        <v>31</v>
      </c>
      <c r="I10" s="165">
        <v>31</v>
      </c>
      <c r="J10" s="165">
        <v>28</v>
      </c>
      <c r="K10" s="165">
        <v>31</v>
      </c>
      <c r="L10" s="165">
        <v>30</v>
      </c>
    </row>
    <row r="11" spans="5:12" ht="12.75">
      <c r="E11" s="174" t="s">
        <v>113</v>
      </c>
      <c r="F11" s="175"/>
      <c r="G11" s="166">
        <f aca="true" t="shared" si="0" ref="G11:L11">0.0068*G9*G9+0.963*G9+0.6865</f>
        <v>9.579292</v>
      </c>
      <c r="H11" s="166">
        <f t="shared" si="0"/>
        <v>6.396532</v>
      </c>
      <c r="I11" s="166">
        <f t="shared" si="0"/>
        <v>5.362812</v>
      </c>
      <c r="J11" s="166">
        <f t="shared" si="0"/>
        <v>7.338507999999999</v>
      </c>
      <c r="K11" s="166">
        <f t="shared" si="0"/>
        <v>10.9965</v>
      </c>
      <c r="L11" s="166">
        <f t="shared" si="0"/>
        <v>13.673268</v>
      </c>
    </row>
    <row r="12" spans="5:12" ht="12.75">
      <c r="E12" s="174" t="s">
        <v>65</v>
      </c>
      <c r="F12" s="175"/>
      <c r="G12" s="167">
        <f aca="true" t="shared" si="1" ref="G12:L12">IF($C$8&lt;-4,4,IF($C$8&lt;0,8,12))</f>
        <v>8</v>
      </c>
      <c r="H12" s="167">
        <f t="shared" si="1"/>
        <v>8</v>
      </c>
      <c r="I12" s="167">
        <f t="shared" si="1"/>
        <v>8</v>
      </c>
      <c r="J12" s="167">
        <f t="shared" si="1"/>
        <v>8</v>
      </c>
      <c r="K12" s="167">
        <f t="shared" si="1"/>
        <v>8</v>
      </c>
      <c r="L12" s="167">
        <f t="shared" si="1"/>
        <v>8</v>
      </c>
    </row>
    <row r="13" spans="2:12" ht="12.75">
      <c r="B13" s="2" t="s">
        <v>66</v>
      </c>
      <c r="E13" s="179" t="s">
        <v>114</v>
      </c>
      <c r="F13" s="179"/>
      <c r="G13" s="167">
        <f aca="true" t="shared" si="2" ref="G13:L13">$C$7-G9</f>
        <v>13.3</v>
      </c>
      <c r="H13" s="167">
        <f t="shared" si="2"/>
        <v>16.3</v>
      </c>
      <c r="I13" s="167">
        <f t="shared" si="2"/>
        <v>17.3</v>
      </c>
      <c r="J13" s="167">
        <f t="shared" si="2"/>
        <v>15.4</v>
      </c>
      <c r="K13" s="167">
        <f t="shared" si="2"/>
        <v>12</v>
      </c>
      <c r="L13" s="167">
        <f t="shared" si="2"/>
        <v>9.6</v>
      </c>
    </row>
    <row r="14" spans="2:12" ht="12.75">
      <c r="B14" s="2" t="s">
        <v>67</v>
      </c>
      <c r="C14" s="154">
        <v>3</v>
      </c>
      <c r="D14" s="2" t="s">
        <v>68</v>
      </c>
      <c r="E14" s="179" t="s">
        <v>115</v>
      </c>
      <c r="F14" s="179"/>
      <c r="G14" s="166">
        <f aca="true" t="shared" si="3" ref="G14:L14">$C$7-G12</f>
        <v>14</v>
      </c>
      <c r="H14" s="166">
        <f t="shared" si="3"/>
        <v>14</v>
      </c>
      <c r="I14" s="166">
        <f t="shared" si="3"/>
        <v>14</v>
      </c>
      <c r="J14" s="166">
        <f t="shared" si="3"/>
        <v>14</v>
      </c>
      <c r="K14" s="166">
        <f t="shared" si="3"/>
        <v>14</v>
      </c>
      <c r="L14" s="166">
        <f t="shared" si="3"/>
        <v>14</v>
      </c>
    </row>
    <row r="15" spans="2:12" ht="12.75">
      <c r="B15" s="2" t="s">
        <v>69</v>
      </c>
      <c r="C15" s="156">
        <v>1.5</v>
      </c>
      <c r="D15" s="2" t="s">
        <v>68</v>
      </c>
      <c r="E15" s="179" t="s">
        <v>116</v>
      </c>
      <c r="F15" s="179"/>
      <c r="G15" s="166">
        <f aca="true" t="shared" si="4" ref="G15:L15">ROUND($C$7-G11,1)</f>
        <v>12.4</v>
      </c>
      <c r="H15" s="166">
        <f t="shared" si="4"/>
        <v>15.6</v>
      </c>
      <c r="I15" s="166">
        <f t="shared" si="4"/>
        <v>16.6</v>
      </c>
      <c r="J15" s="166">
        <f t="shared" si="4"/>
        <v>14.7</v>
      </c>
      <c r="K15" s="166">
        <f t="shared" si="4"/>
        <v>11</v>
      </c>
      <c r="L15" s="166">
        <f t="shared" si="4"/>
        <v>8.3</v>
      </c>
    </row>
    <row r="16" spans="2:4" ht="12.75">
      <c r="B16" s="2" t="s">
        <v>70</v>
      </c>
      <c r="C16" s="155">
        <v>2.1</v>
      </c>
      <c r="D16" s="2" t="s">
        <v>68</v>
      </c>
    </row>
    <row r="17" ht="12.75">
      <c r="C17" s="54"/>
    </row>
    <row r="18" ht="13.5" thickBot="1"/>
    <row r="19" spans="2:5" ht="13.5" thickBot="1">
      <c r="B19" s="176" t="s">
        <v>111</v>
      </c>
      <c r="C19" s="177"/>
      <c r="D19" s="177"/>
      <c r="E19" s="178"/>
    </row>
    <row r="20" spans="2:11" ht="12.75">
      <c r="B20" s="2" t="s">
        <v>71</v>
      </c>
      <c r="C20" s="157" t="s">
        <v>73</v>
      </c>
      <c r="E20" s="57"/>
      <c r="I20" s="159" t="s">
        <v>72</v>
      </c>
      <c r="J20" s="159" t="s">
        <v>73</v>
      </c>
      <c r="K20" s="159" t="s">
        <v>74</v>
      </c>
    </row>
    <row r="21" spans="2:11" ht="12.75">
      <c r="B21" s="40" t="s">
        <v>75</v>
      </c>
      <c r="C21" s="154">
        <f aca="true" t="shared" si="5" ref="C21:C30">IF($C$20="nuevo",I21,IF($C$20="Antiguo",J21,K21))</f>
        <v>1.06</v>
      </c>
      <c r="D21" s="41" t="s">
        <v>76</v>
      </c>
      <c r="E21" s="64"/>
      <c r="F21" s="43"/>
      <c r="I21" s="154">
        <v>0.55</v>
      </c>
      <c r="J21" s="154">
        <v>1.06</v>
      </c>
      <c r="K21" s="154">
        <v>1.97</v>
      </c>
    </row>
    <row r="22" spans="2:11" ht="12.75">
      <c r="B22" s="42" t="s">
        <v>77</v>
      </c>
      <c r="C22" s="154">
        <f t="shared" si="5"/>
        <v>5</v>
      </c>
      <c r="D22" s="43" t="s">
        <v>76</v>
      </c>
      <c r="E22" s="64"/>
      <c r="F22" s="43"/>
      <c r="I22" s="156">
        <v>3.01</v>
      </c>
      <c r="J22" s="156">
        <v>5</v>
      </c>
      <c r="K22" s="156">
        <v>5</v>
      </c>
    </row>
    <row r="23" spans="2:11" ht="12.75">
      <c r="B23" s="44" t="s">
        <v>78</v>
      </c>
      <c r="C23" s="154">
        <f t="shared" si="5"/>
        <v>5</v>
      </c>
      <c r="D23" s="45" t="s">
        <v>76</v>
      </c>
      <c r="E23" s="64"/>
      <c r="F23" s="43"/>
      <c r="I23" s="155">
        <v>3.01</v>
      </c>
      <c r="J23" s="155">
        <v>5</v>
      </c>
      <c r="K23" s="155">
        <v>5</v>
      </c>
    </row>
    <row r="24" spans="2:11" ht="12.75">
      <c r="B24" s="2" t="s">
        <v>79</v>
      </c>
      <c r="C24" s="154">
        <f t="shared" si="5"/>
        <v>1.76</v>
      </c>
      <c r="D24" s="2" t="s">
        <v>76</v>
      </c>
      <c r="I24" s="156">
        <v>0.74</v>
      </c>
      <c r="J24" s="156">
        <v>1.76</v>
      </c>
      <c r="K24" s="156">
        <v>1.76</v>
      </c>
    </row>
    <row r="25" spans="2:11" ht="12.75">
      <c r="B25" s="2" t="s">
        <v>80</v>
      </c>
      <c r="C25" s="154">
        <f t="shared" si="5"/>
        <v>2.9</v>
      </c>
      <c r="D25" s="2" t="s">
        <v>76</v>
      </c>
      <c r="I25" s="156">
        <v>2.5</v>
      </c>
      <c r="J25" s="156">
        <v>2.9</v>
      </c>
      <c r="K25" s="156">
        <v>2.9</v>
      </c>
    </row>
    <row r="26" spans="2:11" ht="12.75">
      <c r="B26" s="2" t="s">
        <v>81</v>
      </c>
      <c r="C26" s="154">
        <f t="shared" si="5"/>
        <v>2.1</v>
      </c>
      <c r="D26" s="2" t="s">
        <v>76</v>
      </c>
      <c r="I26" s="156">
        <v>2.1</v>
      </c>
      <c r="J26" s="156">
        <v>2.1</v>
      </c>
      <c r="K26" s="156">
        <v>2.9</v>
      </c>
    </row>
    <row r="27" spans="2:11" ht="12.75">
      <c r="B27" s="56" t="s">
        <v>118</v>
      </c>
      <c r="C27" s="154">
        <f t="shared" si="5"/>
        <v>1.8</v>
      </c>
      <c r="D27" s="2" t="s">
        <v>76</v>
      </c>
      <c r="I27" s="156">
        <v>0.55</v>
      </c>
      <c r="J27" s="156">
        <v>1.8</v>
      </c>
      <c r="K27" s="156">
        <v>1.8</v>
      </c>
    </row>
    <row r="28" spans="2:11" ht="12.75">
      <c r="B28" s="56" t="s">
        <v>117</v>
      </c>
      <c r="C28" s="154">
        <f t="shared" si="5"/>
        <v>1.4</v>
      </c>
      <c r="D28" s="2" t="s">
        <v>76</v>
      </c>
      <c r="I28" s="156">
        <v>0.55</v>
      </c>
      <c r="J28" s="156">
        <v>1.4</v>
      </c>
      <c r="K28" s="156">
        <v>1.4</v>
      </c>
    </row>
    <row r="29" spans="2:11" ht="12.75">
      <c r="B29" s="2" t="s">
        <v>84</v>
      </c>
      <c r="C29" s="154">
        <f t="shared" si="5"/>
        <v>1.4</v>
      </c>
      <c r="D29" s="2" t="s">
        <v>76</v>
      </c>
      <c r="I29" s="156">
        <v>0.55</v>
      </c>
      <c r="J29" s="156">
        <v>1.4</v>
      </c>
      <c r="K29" s="156">
        <v>1.4</v>
      </c>
    </row>
    <row r="30" spans="2:11" ht="12.75">
      <c r="B30" s="2" t="s">
        <v>85</v>
      </c>
      <c r="C30" s="158">
        <f t="shared" si="5"/>
        <v>0.91</v>
      </c>
      <c r="D30" s="2" t="s">
        <v>76</v>
      </c>
      <c r="I30" s="155">
        <v>0.42</v>
      </c>
      <c r="J30" s="155">
        <v>0.91</v>
      </c>
      <c r="K30" s="155">
        <v>1.2</v>
      </c>
    </row>
    <row r="31" ht="12.75"/>
    <row r="32" ht="13.5" thickBot="1"/>
    <row r="33" spans="2:5" ht="13.5" thickBot="1">
      <c r="B33" s="176" t="s">
        <v>112</v>
      </c>
      <c r="C33" s="177"/>
      <c r="D33" s="177"/>
      <c r="E33" s="178"/>
    </row>
    <row r="34" spans="2:3" ht="12.75">
      <c r="B34" s="2" t="s">
        <v>71</v>
      </c>
      <c r="C34" s="157" t="s">
        <v>72</v>
      </c>
    </row>
    <row r="35" spans="2:4" ht="12.75">
      <c r="B35" s="40" t="s">
        <v>75</v>
      </c>
      <c r="C35" s="154">
        <f aca="true" t="shared" si="6" ref="C35:C44">IF($C$34="nuevo",I21,IF($C$34="Antiguo",J21,K21))</f>
        <v>0.55</v>
      </c>
      <c r="D35" s="41" t="s">
        <v>76</v>
      </c>
    </row>
    <row r="36" spans="2:4" ht="12.75">
      <c r="B36" s="42" t="s">
        <v>77</v>
      </c>
      <c r="C36" s="154">
        <f t="shared" si="6"/>
        <v>3.01</v>
      </c>
      <c r="D36" s="43" t="s">
        <v>76</v>
      </c>
    </row>
    <row r="37" spans="2:4" ht="12.75">
      <c r="B37" s="44" t="s">
        <v>78</v>
      </c>
      <c r="C37" s="154">
        <f t="shared" si="6"/>
        <v>3.01</v>
      </c>
      <c r="D37" s="45" t="s">
        <v>76</v>
      </c>
    </row>
    <row r="38" spans="2:4" ht="12.75">
      <c r="B38" s="2" t="s">
        <v>79</v>
      </c>
      <c r="C38" s="154">
        <f t="shared" si="6"/>
        <v>0.74</v>
      </c>
      <c r="D38" s="2" t="s">
        <v>76</v>
      </c>
    </row>
    <row r="39" spans="2:4" ht="12.75">
      <c r="B39" s="2" t="s">
        <v>80</v>
      </c>
      <c r="C39" s="154">
        <f t="shared" si="6"/>
        <v>2.5</v>
      </c>
      <c r="D39" s="2" t="s">
        <v>76</v>
      </c>
    </row>
    <row r="40" spans="2:4" ht="12.75">
      <c r="B40" s="2" t="s">
        <v>81</v>
      </c>
      <c r="C40" s="154">
        <f t="shared" si="6"/>
        <v>2.1</v>
      </c>
      <c r="D40" s="2" t="s">
        <v>76</v>
      </c>
    </row>
    <row r="41" spans="2:4" ht="12.75">
      <c r="B41" s="2" t="s">
        <v>82</v>
      </c>
      <c r="C41" s="154">
        <f t="shared" si="6"/>
        <v>0.55</v>
      </c>
      <c r="D41" s="2" t="s">
        <v>76</v>
      </c>
    </row>
    <row r="42" spans="2:4" ht="12.75">
      <c r="B42" s="2" t="s">
        <v>83</v>
      </c>
      <c r="C42" s="154">
        <f t="shared" si="6"/>
        <v>0.55</v>
      </c>
      <c r="D42" s="2" t="s">
        <v>76</v>
      </c>
    </row>
    <row r="43" spans="2:4" ht="12.75">
      <c r="B43" s="2" t="s">
        <v>84</v>
      </c>
      <c r="C43" s="154">
        <f t="shared" si="6"/>
        <v>0.55</v>
      </c>
      <c r="D43" s="2" t="s">
        <v>76</v>
      </c>
    </row>
    <row r="44" spans="2:4" ht="12.75">
      <c r="B44" s="2" t="s">
        <v>85</v>
      </c>
      <c r="C44" s="158">
        <f t="shared" si="6"/>
        <v>0.42</v>
      </c>
      <c r="D44" s="2" t="s">
        <v>76</v>
      </c>
    </row>
    <row r="45" ht="12.75">
      <c r="C45" s="54"/>
    </row>
    <row r="46" ht="12.75">
      <c r="C46" s="54"/>
    </row>
    <row r="47" ht="12.75">
      <c r="B47" s="2" t="s">
        <v>86</v>
      </c>
    </row>
    <row r="48" spans="2:5" ht="12.75">
      <c r="B48" s="2" t="s">
        <v>87</v>
      </c>
      <c r="D48" s="160">
        <v>0.7</v>
      </c>
      <c r="E48" s="46" t="s">
        <v>88</v>
      </c>
    </row>
    <row r="49" ht="12.75"/>
    <row r="50" ht="12.75"/>
    <row r="51" ht="12.75">
      <c r="B51" s="2" t="s">
        <v>89</v>
      </c>
    </row>
    <row r="52" spans="2:3" ht="12.75">
      <c r="B52" s="47" t="s">
        <v>90</v>
      </c>
      <c r="C52" s="161">
        <v>0</v>
      </c>
    </row>
    <row r="53" spans="2:4" ht="12.75">
      <c r="B53" s="180" t="s">
        <v>91</v>
      </c>
      <c r="C53" s="180"/>
      <c r="D53" s="163">
        <v>0.03</v>
      </c>
    </row>
    <row r="54" spans="2:4" ht="12.75">
      <c r="B54" s="172" t="s">
        <v>92</v>
      </c>
      <c r="C54" s="172"/>
      <c r="D54" s="163">
        <v>0.05</v>
      </c>
    </row>
    <row r="55" spans="2:4" ht="12.75">
      <c r="B55" s="172" t="s">
        <v>93</v>
      </c>
      <c r="C55" s="172"/>
      <c r="D55" s="163">
        <v>0.1</v>
      </c>
    </row>
    <row r="74" ht="12.75">
      <c r="B74" s="2" t="s">
        <v>94</v>
      </c>
    </row>
    <row r="75" spans="2:6" ht="12.75">
      <c r="B75" s="48" t="s">
        <v>95</v>
      </c>
      <c r="C75" s="49">
        <v>85</v>
      </c>
      <c r="D75" s="2" t="s">
        <v>19</v>
      </c>
      <c r="E75" s="63"/>
      <c r="F75" s="63"/>
    </row>
    <row r="76" spans="2:6" ht="12.75">
      <c r="B76" s="50" t="s">
        <v>36</v>
      </c>
      <c r="C76" s="51">
        <v>100</v>
      </c>
      <c r="D76" s="2" t="s">
        <v>19</v>
      </c>
      <c r="E76" s="63"/>
      <c r="F76" s="63"/>
    </row>
    <row r="77" spans="2:6" ht="12.75">
      <c r="B77" s="52" t="s">
        <v>96</v>
      </c>
      <c r="C77" s="53">
        <v>130</v>
      </c>
      <c r="D77" s="2" t="s">
        <v>19</v>
      </c>
      <c r="E77" s="63"/>
      <c r="F77" s="63"/>
    </row>
  </sheetData>
  <sheetProtection password="CA4F" sheet="1" objects="1" scenarios="1" selectLockedCells="1"/>
  <mergeCells count="13">
    <mergeCell ref="E12:F12"/>
    <mergeCell ref="B53:C53"/>
    <mergeCell ref="B54:C54"/>
    <mergeCell ref="B55:C55"/>
    <mergeCell ref="F7:G7"/>
    <mergeCell ref="E9:F9"/>
    <mergeCell ref="E10:F10"/>
    <mergeCell ref="B19:E19"/>
    <mergeCell ref="B33:E33"/>
    <mergeCell ref="E11:F11"/>
    <mergeCell ref="E13:F13"/>
    <mergeCell ref="E14:F14"/>
    <mergeCell ref="E15:F15"/>
  </mergeCells>
  <printOptions/>
  <pageMargins left="0.75" right="0.75" top="0.41" bottom="1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2"/>
  <sheetViews>
    <sheetView zoomScale="110" zoomScaleNormal="110" zoomScalePageLayoutView="0" workbookViewId="0" topLeftCell="A19">
      <selection activeCell="E38" activeCellId="6" sqref="C11:F20 E24 B27:E27 C32:D32 E32:F32 G32:H32 E38"/>
    </sheetView>
  </sheetViews>
  <sheetFormatPr defaultColWidth="9.140625" defaultRowHeight="15"/>
  <cols>
    <col min="1" max="1" width="2.140625" style="2" customWidth="1"/>
    <col min="2" max="2" width="16.57421875" style="2" customWidth="1"/>
    <col min="3" max="3" width="6.140625" style="2" customWidth="1"/>
    <col min="4" max="4" width="6.57421875" style="2" customWidth="1"/>
    <col min="5" max="5" width="10.7109375" style="25" customWidth="1"/>
    <col min="6" max="6" width="9.28125" style="25" customWidth="1"/>
    <col min="7" max="7" width="8.57421875" style="25" customWidth="1"/>
    <col min="8" max="8" width="8.00390625" style="25" customWidth="1"/>
    <col min="9" max="9" width="9.00390625" style="25" customWidth="1"/>
    <col min="10" max="10" width="10.421875" style="2" customWidth="1"/>
    <col min="11" max="16384" width="11.421875" style="2" customWidth="1"/>
  </cols>
  <sheetData>
    <row r="1" spans="1:10" ht="12.75">
      <c r="A1" s="5"/>
      <c r="B1" s="5"/>
      <c r="C1" s="5"/>
      <c r="D1" s="5"/>
      <c r="E1" s="6"/>
      <c r="F1" s="6"/>
      <c r="G1" s="6"/>
      <c r="H1" s="6"/>
      <c r="I1" s="6"/>
      <c r="J1" s="5"/>
    </row>
    <row r="2" spans="1:10" ht="12.75">
      <c r="A2" s="5"/>
      <c r="B2" s="5"/>
      <c r="C2" s="5" t="s">
        <v>4</v>
      </c>
      <c r="D2" s="5"/>
      <c r="E2" s="6"/>
      <c r="F2" s="6"/>
      <c r="G2" s="6"/>
      <c r="H2" s="6"/>
      <c r="I2" s="6"/>
      <c r="J2" s="5"/>
    </row>
    <row r="3" spans="1:10" ht="12.75">
      <c r="A3" s="5"/>
      <c r="B3" s="5"/>
      <c r="C3" s="5"/>
      <c r="D3" s="5"/>
      <c r="E3" s="6"/>
      <c r="F3" s="6"/>
      <c r="G3" s="6"/>
      <c r="H3" s="6"/>
      <c r="I3" s="6"/>
      <c r="J3" s="5"/>
    </row>
    <row r="4" spans="1:10" ht="12.75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2.75">
      <c r="A5" s="5"/>
      <c r="B5" s="5" t="s">
        <v>110</v>
      </c>
      <c r="C5" s="5">
        <v>1</v>
      </c>
      <c r="D5" s="60" t="s">
        <v>109</v>
      </c>
      <c r="E5" s="61"/>
      <c r="F5" s="61"/>
      <c r="G5" s="6"/>
      <c r="H5" s="6"/>
      <c r="I5" s="6"/>
      <c r="J5" s="5"/>
    </row>
    <row r="6" spans="1:10" ht="12.75">
      <c r="A6" s="5"/>
      <c r="B6" s="5"/>
      <c r="C6" s="5"/>
      <c r="D6" s="5"/>
      <c r="E6" s="6"/>
      <c r="F6" s="6"/>
      <c r="G6" s="6"/>
      <c r="H6" s="6"/>
      <c r="I6" s="6"/>
      <c r="J6" s="5"/>
    </row>
    <row r="7" spans="1:10" ht="12.75">
      <c r="A7" s="5"/>
      <c r="B7" s="5" t="s">
        <v>6</v>
      </c>
      <c r="C7" s="5"/>
      <c r="D7" s="5"/>
      <c r="E7" s="6"/>
      <c r="F7" s="6"/>
      <c r="G7" s="6"/>
      <c r="H7" s="6"/>
      <c r="I7" s="6"/>
      <c r="J7" s="5"/>
    </row>
    <row r="8" spans="1:10" ht="12.75">
      <c r="A8" s="5"/>
      <c r="B8" s="5"/>
      <c r="C8" s="5"/>
      <c r="D8" s="5"/>
      <c r="E8" s="6"/>
      <c r="F8" s="6"/>
      <c r="G8" s="6"/>
      <c r="H8" s="6"/>
      <c r="I8" s="6"/>
      <c r="J8" s="5"/>
    </row>
    <row r="9" spans="1:10" ht="12.75">
      <c r="A9" s="5"/>
      <c r="B9" s="181" t="s">
        <v>7</v>
      </c>
      <c r="C9" s="181" t="s">
        <v>8</v>
      </c>
      <c r="D9" s="181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8" t="s">
        <v>14</v>
      </c>
    </row>
    <row r="10" spans="1:10" ht="12.75">
      <c r="A10" s="5"/>
      <c r="B10" s="181"/>
      <c r="C10" s="7" t="s">
        <v>15</v>
      </c>
      <c r="D10" s="7" t="s">
        <v>16</v>
      </c>
      <c r="E10" s="7" t="s">
        <v>17</v>
      </c>
      <c r="F10" s="7" t="s">
        <v>17</v>
      </c>
      <c r="G10" s="7" t="s">
        <v>17</v>
      </c>
      <c r="H10" s="7"/>
      <c r="I10" s="7" t="s">
        <v>18</v>
      </c>
      <c r="J10" s="7" t="s">
        <v>19</v>
      </c>
    </row>
    <row r="11" spans="1:10" ht="12.75">
      <c r="A11" s="5"/>
      <c r="B11" s="9" t="str">
        <f>datos!$B$21</f>
        <v>Muro Exterior:</v>
      </c>
      <c r="C11" s="139"/>
      <c r="D11" s="140">
        <f>datos!$C$14</f>
        <v>3</v>
      </c>
      <c r="E11" s="141">
        <f>C11*D11</f>
        <v>0</v>
      </c>
      <c r="F11" s="141">
        <f>E12+E13</f>
        <v>0</v>
      </c>
      <c r="G11" s="10">
        <f>E11-F11</f>
        <v>0</v>
      </c>
      <c r="H11" s="11">
        <f>datos!$C$21</f>
        <v>1.06</v>
      </c>
      <c r="I11" s="29">
        <f>datos!$G$13</f>
        <v>13.3</v>
      </c>
      <c r="J11" s="71">
        <f>G11*H11*I11</f>
        <v>0</v>
      </c>
    </row>
    <row r="12" spans="1:10" ht="12.75">
      <c r="A12" s="5"/>
      <c r="B12" s="9" t="str">
        <f>datos!$B$22</f>
        <v>Ventana:</v>
      </c>
      <c r="C12" s="139"/>
      <c r="D12" s="139">
        <f>datos!$C$15</f>
        <v>1.5</v>
      </c>
      <c r="E12" s="141">
        <f aca="true" t="shared" si="0" ref="E12:E20">C12*D12</f>
        <v>0</v>
      </c>
      <c r="F12" s="142"/>
      <c r="G12" s="10">
        <f aca="true" t="shared" si="1" ref="G12:G20">E12-F12</f>
        <v>0</v>
      </c>
      <c r="H12" s="11">
        <f>datos!$C$22</f>
        <v>5</v>
      </c>
      <c r="I12" s="29">
        <f>datos!$G$13</f>
        <v>13.3</v>
      </c>
      <c r="J12" s="71">
        <f aca="true" t="shared" si="2" ref="J12:J20">G12*H12*I12</f>
        <v>0</v>
      </c>
    </row>
    <row r="13" spans="1:10" ht="12.75">
      <c r="A13" s="5"/>
      <c r="B13" s="9" t="str">
        <f>datos!$B$23</f>
        <v>Puerta Ext.:</v>
      </c>
      <c r="C13" s="139"/>
      <c r="D13" s="139">
        <f>datos!$C$16</f>
        <v>2.1</v>
      </c>
      <c r="E13" s="141">
        <f t="shared" si="0"/>
        <v>0</v>
      </c>
      <c r="F13" s="142"/>
      <c r="G13" s="10">
        <f t="shared" si="1"/>
        <v>0</v>
      </c>
      <c r="H13" s="11">
        <f>datos!$C$23</f>
        <v>5</v>
      </c>
      <c r="I13" s="29">
        <f>datos!$G$13</f>
        <v>13.3</v>
      </c>
      <c r="J13" s="71">
        <f t="shared" si="2"/>
        <v>0</v>
      </c>
    </row>
    <row r="14" spans="1:10" ht="12.75">
      <c r="A14" s="5"/>
      <c r="B14" s="65" t="str">
        <f>datos!$B$24</f>
        <v>Muro Interior:</v>
      </c>
      <c r="C14" s="143"/>
      <c r="D14" s="143">
        <f>datos!$C$14</f>
        <v>3</v>
      </c>
      <c r="E14" s="144">
        <f t="shared" si="0"/>
        <v>0</v>
      </c>
      <c r="F14" s="144">
        <f>E15</f>
        <v>0</v>
      </c>
      <c r="G14" s="14">
        <f t="shared" si="1"/>
        <v>0</v>
      </c>
      <c r="H14" s="15">
        <f>datos!$C$24</f>
        <v>1.76</v>
      </c>
      <c r="I14" s="68">
        <f>datos!$G$14</f>
        <v>14</v>
      </c>
      <c r="J14" s="72">
        <f t="shared" si="2"/>
        <v>0</v>
      </c>
    </row>
    <row r="15" spans="1:10" ht="12.75">
      <c r="A15" s="5"/>
      <c r="B15" s="65" t="str">
        <f>datos!$B$25</f>
        <v>Puerta Interior:</v>
      </c>
      <c r="C15" s="143"/>
      <c r="D15" s="143">
        <f>datos!$C$16</f>
        <v>2.1</v>
      </c>
      <c r="E15" s="144">
        <f t="shared" si="0"/>
        <v>0</v>
      </c>
      <c r="F15" s="145"/>
      <c r="G15" s="14">
        <f t="shared" si="1"/>
        <v>0</v>
      </c>
      <c r="H15" s="15">
        <f>datos!$C$25</f>
        <v>2.9</v>
      </c>
      <c r="I15" s="68">
        <f>datos!$G$14</f>
        <v>14</v>
      </c>
      <c r="J15" s="72">
        <f t="shared" si="2"/>
        <v>0</v>
      </c>
    </row>
    <row r="16" spans="1:10" ht="12.75">
      <c r="A16" s="5"/>
      <c r="B16" s="66" t="str">
        <f>datos!$B$26</f>
        <v>Pared Interior:</v>
      </c>
      <c r="C16" s="146"/>
      <c r="D16" s="146">
        <f>datos!$C$14</f>
        <v>3</v>
      </c>
      <c r="E16" s="147">
        <f>C16*D16</f>
        <v>0</v>
      </c>
      <c r="F16" s="148"/>
      <c r="G16" s="17">
        <f>E16-F16</f>
        <v>0</v>
      </c>
      <c r="H16" s="7">
        <f>datos!$C$26</f>
        <v>2.1</v>
      </c>
      <c r="I16" s="69">
        <f>datos!$G$14</f>
        <v>14</v>
      </c>
      <c r="J16" s="73">
        <f>G16*H16*I16</f>
        <v>0</v>
      </c>
    </row>
    <row r="17" spans="1:10" ht="12.75">
      <c r="A17" s="5"/>
      <c r="B17" s="67" t="str">
        <f>datos!$B$27</f>
        <v>Suelo sobre terreno:</v>
      </c>
      <c r="C17" s="149"/>
      <c r="D17" s="149"/>
      <c r="E17" s="150">
        <f>C17*D17</f>
        <v>0</v>
      </c>
      <c r="F17" s="151"/>
      <c r="G17" s="20">
        <f>E17-F17</f>
        <v>0</v>
      </c>
      <c r="H17" s="21">
        <f>datos!$C$27</f>
        <v>1.8</v>
      </c>
      <c r="I17" s="70">
        <f>datos!$G$15</f>
        <v>12.4</v>
      </c>
      <c r="J17" s="74">
        <f>G17*H17*I17</f>
        <v>0</v>
      </c>
    </row>
    <row r="18" spans="1:10" ht="12.75">
      <c r="A18" s="5"/>
      <c r="B18" s="67" t="str">
        <f>datos!$B$28</f>
        <v>Forjado con LNC:</v>
      </c>
      <c r="C18" s="149"/>
      <c r="D18" s="149"/>
      <c r="E18" s="150">
        <f t="shared" si="0"/>
        <v>0</v>
      </c>
      <c r="F18" s="151"/>
      <c r="G18" s="20">
        <f t="shared" si="1"/>
        <v>0</v>
      </c>
      <c r="H18" s="21">
        <f>datos!$C$28</f>
        <v>1.4</v>
      </c>
      <c r="I18" s="70">
        <f>datos!$G$14</f>
        <v>14</v>
      </c>
      <c r="J18" s="74">
        <f t="shared" si="2"/>
        <v>0</v>
      </c>
    </row>
    <row r="19" spans="1:10" ht="12.75">
      <c r="A19" s="5"/>
      <c r="B19" s="67" t="str">
        <f>datos!$B$29</f>
        <v>Forjado exterior:</v>
      </c>
      <c r="C19" s="149"/>
      <c r="D19" s="149"/>
      <c r="E19" s="150">
        <f t="shared" si="0"/>
        <v>0</v>
      </c>
      <c r="F19" s="151"/>
      <c r="G19" s="20">
        <f t="shared" si="1"/>
        <v>0</v>
      </c>
      <c r="H19" s="21">
        <f>datos!$C$29</f>
        <v>1.4</v>
      </c>
      <c r="I19" s="70">
        <f>datos!$G$13</f>
        <v>13.3</v>
      </c>
      <c r="J19" s="74">
        <f t="shared" si="2"/>
        <v>0</v>
      </c>
    </row>
    <row r="20" spans="1:10" ht="12.75">
      <c r="A20" s="5"/>
      <c r="B20" s="67" t="str">
        <f>datos!$B$30</f>
        <v>Cubierta:</v>
      </c>
      <c r="C20" s="149"/>
      <c r="D20" s="149"/>
      <c r="E20" s="150">
        <f t="shared" si="0"/>
        <v>0</v>
      </c>
      <c r="F20" s="151"/>
      <c r="G20" s="20">
        <f t="shared" si="1"/>
        <v>0</v>
      </c>
      <c r="H20" s="21">
        <f>datos!$C$30</f>
        <v>0.91</v>
      </c>
      <c r="I20" s="70">
        <f>datos!$G$13</f>
        <v>13.3</v>
      </c>
      <c r="J20" s="74">
        <f t="shared" si="2"/>
        <v>0</v>
      </c>
    </row>
    <row r="21" spans="1:10" ht="12.75">
      <c r="A21" s="5"/>
      <c r="B21" s="189" t="s">
        <v>20</v>
      </c>
      <c r="C21" s="190"/>
      <c r="D21" s="190"/>
      <c r="E21" s="190"/>
      <c r="F21" s="190"/>
      <c r="G21" s="190"/>
      <c r="H21" s="190"/>
      <c r="I21" s="191"/>
      <c r="J21" s="73">
        <f>SUM(J11:J20)</f>
        <v>0</v>
      </c>
    </row>
    <row r="22" spans="1:10" ht="12.75">
      <c r="A22" s="5"/>
      <c r="B22" s="5"/>
      <c r="C22" s="5"/>
      <c r="D22" s="5"/>
      <c r="E22" s="6"/>
      <c r="F22" s="6"/>
      <c r="G22" s="6"/>
      <c r="H22" s="6"/>
      <c r="I22" s="6"/>
      <c r="J22" s="5"/>
    </row>
    <row r="23" spans="1:10" ht="12.75">
      <c r="A23" s="5"/>
      <c r="B23" s="5"/>
      <c r="C23" s="5"/>
      <c r="D23" s="5"/>
      <c r="E23" s="6"/>
      <c r="F23" s="6"/>
      <c r="G23" s="6"/>
      <c r="H23" s="6"/>
      <c r="I23" s="6"/>
      <c r="J23" s="5"/>
    </row>
    <row r="24" spans="1:10" ht="12.75">
      <c r="A24" s="5"/>
      <c r="B24" s="5" t="s">
        <v>21</v>
      </c>
      <c r="C24" s="5"/>
      <c r="D24" s="5"/>
      <c r="E24" s="152">
        <f>MAX(G17:G20)</f>
        <v>0</v>
      </c>
      <c r="F24" s="6" t="s">
        <v>22</v>
      </c>
      <c r="G24" s="6"/>
      <c r="H24" s="6"/>
      <c r="I24" s="6"/>
      <c r="J24" s="5"/>
    </row>
    <row r="25" spans="1:10" ht="12.75">
      <c r="A25" s="5"/>
      <c r="B25" s="5"/>
      <c r="C25" s="5"/>
      <c r="D25" s="5"/>
      <c r="E25" s="6"/>
      <c r="F25" s="6"/>
      <c r="G25" s="6"/>
      <c r="H25" s="6"/>
      <c r="I25" s="6"/>
      <c r="J25" s="5"/>
    </row>
    <row r="26" spans="1:10" ht="12.75">
      <c r="A26" s="5"/>
      <c r="B26" s="7" t="s">
        <v>23</v>
      </c>
      <c r="C26" s="181" t="s">
        <v>24</v>
      </c>
      <c r="D26" s="181"/>
      <c r="E26" s="7" t="s">
        <v>25</v>
      </c>
      <c r="F26" s="7" t="s">
        <v>26</v>
      </c>
      <c r="G26" s="7" t="s">
        <v>27</v>
      </c>
      <c r="H26" s="24" t="s">
        <v>28</v>
      </c>
      <c r="I26" s="182" t="s">
        <v>29</v>
      </c>
      <c r="J26" s="183"/>
    </row>
    <row r="27" spans="1:10" s="25" customFormat="1" ht="12.75">
      <c r="A27" s="6"/>
      <c r="B27" s="148">
        <f>datos!$C$14</f>
        <v>3</v>
      </c>
      <c r="C27" s="162">
        <f>E24*B27</f>
        <v>0</v>
      </c>
      <c r="D27" s="162"/>
      <c r="E27" s="148">
        <f>datos!$D$48</f>
        <v>0.7</v>
      </c>
      <c r="F27" s="7">
        <v>0.24</v>
      </c>
      <c r="G27" s="7">
        <v>1.204</v>
      </c>
      <c r="H27" s="69">
        <f>datos!$G$13</f>
        <v>13.3</v>
      </c>
      <c r="I27" s="186">
        <f>C27*E27*F27*G27*H27</f>
        <v>0</v>
      </c>
      <c r="J27" s="186"/>
    </row>
    <row r="28" spans="1:10" ht="12.75">
      <c r="A28" s="5"/>
      <c r="B28" s="5"/>
      <c r="C28" s="5"/>
      <c r="D28" s="5"/>
      <c r="E28" s="6"/>
      <c r="F28" s="6"/>
      <c r="G28" s="6"/>
      <c r="H28" s="6"/>
      <c r="I28" s="6"/>
      <c r="J28" s="5"/>
    </row>
    <row r="29" spans="1:10" ht="12.75">
      <c r="A29" s="5"/>
      <c r="B29" s="5" t="s">
        <v>30</v>
      </c>
      <c r="C29" s="5"/>
      <c r="D29" s="5"/>
      <c r="E29" s="6"/>
      <c r="F29" s="6"/>
      <c r="G29" s="6"/>
      <c r="H29" s="6"/>
      <c r="I29" s="6"/>
      <c r="J29" s="5"/>
    </row>
    <row r="30" spans="1:10" ht="12.75">
      <c r="A30" s="5"/>
      <c r="B30" s="5"/>
      <c r="C30" s="5"/>
      <c r="D30" s="5"/>
      <c r="E30" s="6"/>
      <c r="F30" s="6"/>
      <c r="G30" s="6"/>
      <c r="H30" s="6"/>
      <c r="I30" s="6"/>
      <c r="J30" s="5"/>
    </row>
    <row r="31" spans="1:10" ht="12.75">
      <c r="A31" s="5"/>
      <c r="B31" s="8"/>
      <c r="C31" s="182" t="s">
        <v>31</v>
      </c>
      <c r="D31" s="183"/>
      <c r="E31" s="182" t="s">
        <v>32</v>
      </c>
      <c r="F31" s="183"/>
      <c r="G31" s="182"/>
      <c r="H31" s="183"/>
      <c r="I31" s="7" t="s">
        <v>33</v>
      </c>
      <c r="J31" s="5"/>
    </row>
    <row r="32" spans="1:10" ht="12.75">
      <c r="A32" s="5"/>
      <c r="B32" s="7" t="s">
        <v>34</v>
      </c>
      <c r="C32" s="192"/>
      <c r="D32" s="193"/>
      <c r="E32" s="192">
        <f>datos!$C$52</f>
        <v>0</v>
      </c>
      <c r="F32" s="193"/>
      <c r="G32" s="192"/>
      <c r="H32" s="193"/>
      <c r="I32" s="26">
        <f>SUM(C32:H32)</f>
        <v>0</v>
      </c>
      <c r="J32" s="5"/>
    </row>
    <row r="33" spans="1:10" ht="12.75">
      <c r="A33" s="5"/>
      <c r="B33" s="5"/>
      <c r="C33" s="5"/>
      <c r="D33" s="5"/>
      <c r="E33" s="6"/>
      <c r="F33" s="6"/>
      <c r="G33" s="6"/>
      <c r="H33" s="6"/>
      <c r="I33" s="6"/>
      <c r="J33" s="5"/>
    </row>
    <row r="34" spans="1:10" ht="12.75">
      <c r="A34" s="5"/>
      <c r="B34" s="5" t="s">
        <v>124</v>
      </c>
      <c r="C34" s="5"/>
      <c r="D34" s="5"/>
      <c r="E34" s="6"/>
      <c r="F34" s="6"/>
      <c r="G34" s="6"/>
      <c r="H34" s="6"/>
      <c r="I34" s="6"/>
      <c r="J34" s="5"/>
    </row>
    <row r="35" spans="1:10" ht="12.75">
      <c r="A35" s="5"/>
      <c r="B35" s="5"/>
      <c r="C35" s="5"/>
      <c r="D35" s="5"/>
      <c r="E35" s="6"/>
      <c r="F35" s="6"/>
      <c r="G35" s="6"/>
      <c r="H35" s="6"/>
      <c r="I35" s="6"/>
      <c r="J35" s="5"/>
    </row>
    <row r="36" spans="1:10" ht="12.75">
      <c r="A36" s="5"/>
      <c r="B36" s="184" t="s">
        <v>35</v>
      </c>
      <c r="C36" s="184"/>
      <c r="D36" s="184"/>
      <c r="E36" s="27">
        <f>(J21+I27)*(1+I32)</f>
        <v>0</v>
      </c>
      <c r="F36" s="6" t="s">
        <v>19</v>
      </c>
      <c r="G36" s="6"/>
      <c r="H36" s="6"/>
      <c r="I36" s="6"/>
      <c r="J36" s="5"/>
    </row>
    <row r="37" spans="1:10" ht="12.75">
      <c r="A37" s="5"/>
      <c r="B37" s="5"/>
      <c r="C37" s="5"/>
      <c r="D37" s="5"/>
      <c r="E37" s="6"/>
      <c r="F37" s="6"/>
      <c r="G37" s="6"/>
      <c r="H37" s="6"/>
      <c r="I37" s="6"/>
      <c r="J37" s="5"/>
    </row>
    <row r="38" spans="1:10" ht="12.75">
      <c r="A38" s="5"/>
      <c r="B38" s="184" t="s">
        <v>125</v>
      </c>
      <c r="C38" s="184"/>
      <c r="D38" s="184"/>
      <c r="E38" s="153">
        <v>24</v>
      </c>
      <c r="F38" s="6" t="s">
        <v>126</v>
      </c>
      <c r="G38" s="6"/>
      <c r="H38" s="6"/>
      <c r="I38" s="6"/>
      <c r="J38" s="5"/>
    </row>
    <row r="39" spans="1:10" ht="13.5" thickBot="1">
      <c r="A39" s="5"/>
      <c r="B39" s="5"/>
      <c r="C39" s="5"/>
      <c r="D39" s="5"/>
      <c r="E39" s="6"/>
      <c r="F39" s="6"/>
      <c r="G39" s="6"/>
      <c r="H39" s="6"/>
      <c r="I39" s="6"/>
      <c r="J39" s="5"/>
    </row>
    <row r="40" spans="1:10" ht="13.5" thickBot="1">
      <c r="A40" s="5"/>
      <c r="B40" s="184" t="s">
        <v>127</v>
      </c>
      <c r="C40" s="184"/>
      <c r="D40" s="184"/>
      <c r="E40" s="77">
        <f>E38*E36</f>
        <v>0</v>
      </c>
      <c r="F40" s="78" t="s">
        <v>129</v>
      </c>
      <c r="G40" s="79">
        <f>E40/860</f>
        <v>0</v>
      </c>
      <c r="H40" s="80" t="s">
        <v>130</v>
      </c>
      <c r="I40" s="6"/>
      <c r="J40" s="5"/>
    </row>
    <row r="41" spans="1:10" ht="13.5" thickBot="1">
      <c r="A41" s="5"/>
      <c r="B41" s="5"/>
      <c r="C41" s="5"/>
      <c r="D41" s="5"/>
      <c r="E41" s="75"/>
      <c r="F41" s="6"/>
      <c r="G41" s="75"/>
      <c r="H41" s="6"/>
      <c r="I41" s="6"/>
      <c r="J41" s="5"/>
    </row>
    <row r="42" spans="1:10" ht="13.5" thickBot="1">
      <c r="A42" s="5"/>
      <c r="B42" s="184" t="s">
        <v>128</v>
      </c>
      <c r="C42" s="184"/>
      <c r="D42" s="184"/>
      <c r="E42" s="77">
        <f>E40*datos!G$10</f>
        <v>0</v>
      </c>
      <c r="F42" s="78" t="s">
        <v>131</v>
      </c>
      <c r="G42" s="79">
        <f>E42/860</f>
        <v>0</v>
      </c>
      <c r="H42" s="80" t="s">
        <v>132</v>
      </c>
      <c r="I42" s="6"/>
      <c r="J42" s="5"/>
    </row>
    <row r="43" spans="1:10" ht="12.75">
      <c r="A43" s="5"/>
      <c r="B43" s="5"/>
      <c r="C43" s="5"/>
      <c r="D43" s="5"/>
      <c r="E43" s="27"/>
      <c r="F43" s="6"/>
      <c r="G43" s="6"/>
      <c r="H43" s="6"/>
      <c r="I43" s="6"/>
      <c r="J43" s="5"/>
    </row>
    <row r="44" spans="1:10" ht="12.75">
      <c r="A44" s="5"/>
      <c r="B44" s="5"/>
      <c r="C44" s="5"/>
      <c r="D44" s="5"/>
      <c r="E44" s="6"/>
      <c r="F44" s="6"/>
      <c r="G44" s="6"/>
      <c r="H44" s="6"/>
      <c r="I44" s="6"/>
      <c r="J44" s="5"/>
    </row>
    <row r="45" spans="1:10" ht="12.75">
      <c r="A45" s="5"/>
      <c r="B45" s="5"/>
      <c r="C45" s="5"/>
      <c r="D45" s="5"/>
      <c r="E45" s="6"/>
      <c r="F45" s="6"/>
      <c r="G45" s="6"/>
      <c r="H45" s="6"/>
      <c r="I45" s="6"/>
      <c r="J45" s="5"/>
    </row>
    <row r="46" spans="1:10" ht="12.75">
      <c r="A46" s="5"/>
      <c r="B46" s="5"/>
      <c r="C46" s="5" t="s">
        <v>4</v>
      </c>
      <c r="D46" s="5"/>
      <c r="E46" s="6"/>
      <c r="F46" s="6"/>
      <c r="G46" s="6"/>
      <c r="H46" s="6"/>
      <c r="I46" s="6"/>
      <c r="J46" s="5"/>
    </row>
    <row r="47" spans="1:10" ht="12.75">
      <c r="A47" s="5"/>
      <c r="B47" s="5"/>
      <c r="C47" s="5"/>
      <c r="D47" s="5"/>
      <c r="E47" s="6"/>
      <c r="F47" s="6"/>
      <c r="G47" s="6"/>
      <c r="H47" s="6"/>
      <c r="I47" s="6"/>
      <c r="J47" s="5"/>
    </row>
    <row r="48" spans="1:10" ht="12.75">
      <c r="A48" s="5"/>
      <c r="B48" s="5"/>
      <c r="C48" s="5"/>
      <c r="D48" s="5"/>
      <c r="E48" s="6"/>
      <c r="F48" s="6"/>
      <c r="G48" s="6"/>
      <c r="H48" s="6"/>
      <c r="I48" s="6"/>
      <c r="J48" s="5"/>
    </row>
    <row r="49" spans="1:10" ht="12.75">
      <c r="A49" s="5"/>
      <c r="B49" s="5" t="s">
        <v>110</v>
      </c>
      <c r="C49" s="5">
        <v>2</v>
      </c>
      <c r="D49" s="60" t="s">
        <v>119</v>
      </c>
      <c r="E49" s="6"/>
      <c r="F49" s="6"/>
      <c r="G49" s="6"/>
      <c r="H49" s="6"/>
      <c r="I49" s="6"/>
      <c r="J49" s="5"/>
    </row>
    <row r="50" spans="1:10" ht="12.75">
      <c r="A50" s="5"/>
      <c r="B50" s="5"/>
      <c r="C50" s="5"/>
      <c r="D50" s="5"/>
      <c r="E50" s="6"/>
      <c r="F50" s="6"/>
      <c r="G50" s="6"/>
      <c r="H50" s="6"/>
      <c r="I50" s="6"/>
      <c r="J50" s="5"/>
    </row>
    <row r="51" spans="1:10" ht="12.75">
      <c r="A51" s="5"/>
      <c r="B51" s="5" t="s">
        <v>6</v>
      </c>
      <c r="C51" s="5"/>
      <c r="D51" s="5"/>
      <c r="E51" s="6"/>
      <c r="F51" s="6"/>
      <c r="G51" s="6"/>
      <c r="H51" s="6"/>
      <c r="I51" s="6"/>
      <c r="J51" s="5"/>
    </row>
    <row r="52" spans="1:10" ht="12.75">
      <c r="A52" s="5"/>
      <c r="B52" s="5"/>
      <c r="C52" s="5"/>
      <c r="D52" s="5"/>
      <c r="E52" s="6"/>
      <c r="F52" s="6"/>
      <c r="G52" s="6"/>
      <c r="H52" s="6"/>
      <c r="I52" s="6"/>
      <c r="J52" s="5"/>
    </row>
    <row r="53" spans="1:12" ht="12.75">
      <c r="A53" s="5"/>
      <c r="B53" s="181" t="s">
        <v>7</v>
      </c>
      <c r="C53" s="181" t="s">
        <v>8</v>
      </c>
      <c r="D53" s="181"/>
      <c r="E53" s="7" t="s">
        <v>9</v>
      </c>
      <c r="F53" s="7" t="s">
        <v>10</v>
      </c>
      <c r="G53" s="7" t="s">
        <v>11</v>
      </c>
      <c r="H53" s="7" t="s">
        <v>12</v>
      </c>
      <c r="I53" s="7" t="s">
        <v>13</v>
      </c>
      <c r="J53" s="8" t="s">
        <v>14</v>
      </c>
      <c r="L53" s="28"/>
    </row>
    <row r="54" spans="1:12" ht="12.75">
      <c r="A54" s="5"/>
      <c r="B54" s="181"/>
      <c r="C54" s="7" t="s">
        <v>15</v>
      </c>
      <c r="D54" s="7" t="s">
        <v>16</v>
      </c>
      <c r="E54" s="7" t="s">
        <v>17</v>
      </c>
      <c r="F54" s="7" t="s">
        <v>17</v>
      </c>
      <c r="G54" s="7" t="s">
        <v>17</v>
      </c>
      <c r="H54" s="7"/>
      <c r="I54" s="7" t="s">
        <v>18</v>
      </c>
      <c r="J54" s="7" t="s">
        <v>19</v>
      </c>
      <c r="L54" s="28"/>
    </row>
    <row r="55" spans="1:10" ht="12.75">
      <c r="A55" s="5"/>
      <c r="B55" s="9" t="str">
        <f>datos!$B$21</f>
        <v>Muro Exterior:</v>
      </c>
      <c r="C55" s="9">
        <f>$C$11</f>
        <v>0</v>
      </c>
      <c r="D55" s="71">
        <f>datos!$C$14</f>
        <v>3</v>
      </c>
      <c r="E55" s="10">
        <f aca="true" t="shared" si="3" ref="E55:E60">C55*D55</f>
        <v>0</v>
      </c>
      <c r="F55" s="10">
        <f>E56+E57</f>
        <v>0</v>
      </c>
      <c r="G55" s="10">
        <f aca="true" t="shared" si="4" ref="G55:G64">E55-F55</f>
        <v>0</v>
      </c>
      <c r="H55" s="11">
        <f>datos!$C$21</f>
        <v>1.06</v>
      </c>
      <c r="I55" s="29">
        <f>datos!$H$13</f>
        <v>16.3</v>
      </c>
      <c r="J55" s="12">
        <f aca="true" t="shared" si="5" ref="J55:J64">G55*H55*I55</f>
        <v>0</v>
      </c>
    </row>
    <row r="56" spans="1:10" ht="12.75">
      <c r="A56" s="5"/>
      <c r="B56" s="9" t="str">
        <f>datos!$B$22</f>
        <v>Ventana:</v>
      </c>
      <c r="C56" s="9">
        <f>$C$12</f>
        <v>0</v>
      </c>
      <c r="D56" s="9">
        <f>datos!$C$15</f>
        <v>1.5</v>
      </c>
      <c r="E56" s="10">
        <f t="shared" si="3"/>
        <v>0</v>
      </c>
      <c r="F56" s="11"/>
      <c r="G56" s="10">
        <f t="shared" si="4"/>
        <v>0</v>
      </c>
      <c r="H56" s="11">
        <f>datos!$C$22</f>
        <v>5</v>
      </c>
      <c r="I56" s="29">
        <f>datos!$H$13</f>
        <v>16.3</v>
      </c>
      <c r="J56" s="12">
        <f t="shared" si="5"/>
        <v>0</v>
      </c>
    </row>
    <row r="57" spans="1:10" ht="12.75">
      <c r="A57" s="5"/>
      <c r="B57" s="9" t="str">
        <f>datos!$B$23</f>
        <v>Puerta Ext.:</v>
      </c>
      <c r="C57" s="9">
        <f>$C$13</f>
        <v>0</v>
      </c>
      <c r="D57" s="9">
        <f>datos!$C$16</f>
        <v>2.1</v>
      </c>
      <c r="E57" s="10">
        <f t="shared" si="3"/>
        <v>0</v>
      </c>
      <c r="F57" s="11"/>
      <c r="G57" s="10">
        <f t="shared" si="4"/>
        <v>0</v>
      </c>
      <c r="H57" s="11">
        <f>datos!$C$23</f>
        <v>5</v>
      </c>
      <c r="I57" s="29">
        <f>datos!$H$13</f>
        <v>16.3</v>
      </c>
      <c r="J57" s="12">
        <f t="shared" si="5"/>
        <v>0</v>
      </c>
    </row>
    <row r="58" spans="1:10" ht="12.75">
      <c r="A58" s="5"/>
      <c r="B58" s="65" t="str">
        <f>datos!$B$24</f>
        <v>Muro Interior:</v>
      </c>
      <c r="C58" s="13">
        <f>$C$14</f>
        <v>0</v>
      </c>
      <c r="D58" s="13">
        <f>datos!$C$14</f>
        <v>3</v>
      </c>
      <c r="E58" s="14">
        <f t="shared" si="3"/>
        <v>0</v>
      </c>
      <c r="F58" s="14">
        <f>E59</f>
        <v>0</v>
      </c>
      <c r="G58" s="14">
        <f t="shared" si="4"/>
        <v>0</v>
      </c>
      <c r="H58" s="15">
        <f>datos!$C$24</f>
        <v>1.76</v>
      </c>
      <c r="I58" s="68">
        <f>datos!$H$14</f>
        <v>14</v>
      </c>
      <c r="J58" s="16">
        <f t="shared" si="5"/>
        <v>0</v>
      </c>
    </row>
    <row r="59" spans="1:10" ht="12.75">
      <c r="A59" s="5"/>
      <c r="B59" s="65" t="str">
        <f>datos!$B$25</f>
        <v>Puerta Interior:</v>
      </c>
      <c r="C59" s="13">
        <f>$C$15</f>
        <v>0</v>
      </c>
      <c r="D59" s="13">
        <f>datos!$C$16</f>
        <v>2.1</v>
      </c>
      <c r="E59" s="14">
        <f t="shared" si="3"/>
        <v>0</v>
      </c>
      <c r="F59" s="14"/>
      <c r="G59" s="14">
        <f t="shared" si="4"/>
        <v>0</v>
      </c>
      <c r="H59" s="15">
        <f>datos!$C$25</f>
        <v>2.9</v>
      </c>
      <c r="I59" s="68">
        <f>datos!$H$14</f>
        <v>14</v>
      </c>
      <c r="J59" s="16">
        <f t="shared" si="5"/>
        <v>0</v>
      </c>
    </row>
    <row r="60" spans="1:10" ht="12.75">
      <c r="A60" s="5"/>
      <c r="B60" s="66" t="str">
        <f>datos!$B$26</f>
        <v>Pared Interior:</v>
      </c>
      <c r="C60" s="8">
        <f>$C$16</f>
        <v>0</v>
      </c>
      <c r="D60" s="8">
        <f>datos!$C$14</f>
        <v>3</v>
      </c>
      <c r="E60" s="17">
        <f t="shared" si="3"/>
        <v>0</v>
      </c>
      <c r="F60" s="7"/>
      <c r="G60" s="17">
        <f>E60-F60</f>
        <v>0</v>
      </c>
      <c r="H60" s="7">
        <f>datos!$C$26</f>
        <v>2.1</v>
      </c>
      <c r="I60" s="69">
        <f>datos!$H$14</f>
        <v>14</v>
      </c>
      <c r="J60" s="18">
        <f>G60*H60*I60</f>
        <v>0</v>
      </c>
    </row>
    <row r="61" spans="1:10" ht="12.75">
      <c r="A61" s="5"/>
      <c r="B61" s="67" t="str">
        <f>datos!$B$27</f>
        <v>Suelo sobre terreno:</v>
      </c>
      <c r="C61" s="19">
        <f>$C$17</f>
        <v>0</v>
      </c>
      <c r="D61" s="19">
        <f>$D$17</f>
        <v>0</v>
      </c>
      <c r="E61" s="20">
        <f>$E$17</f>
        <v>0</v>
      </c>
      <c r="F61" s="21"/>
      <c r="G61" s="20">
        <f t="shared" si="4"/>
        <v>0</v>
      </c>
      <c r="H61" s="21">
        <f>datos!$C$27</f>
        <v>1.8</v>
      </c>
      <c r="I61" s="70">
        <f>datos!$H$15</f>
        <v>15.6</v>
      </c>
      <c r="J61" s="22">
        <f t="shared" si="5"/>
        <v>0</v>
      </c>
    </row>
    <row r="62" spans="1:10" ht="12.75">
      <c r="A62" s="5"/>
      <c r="B62" s="67" t="str">
        <f>datos!$B$28</f>
        <v>Forjado con LNC:</v>
      </c>
      <c r="C62" s="19">
        <f>$C$18</f>
        <v>0</v>
      </c>
      <c r="D62" s="19">
        <f>$D$18</f>
        <v>0</v>
      </c>
      <c r="E62" s="20">
        <f>$E$18</f>
        <v>0</v>
      </c>
      <c r="F62" s="21"/>
      <c r="G62" s="20">
        <f t="shared" si="4"/>
        <v>0</v>
      </c>
      <c r="H62" s="21">
        <f>datos!$C$28</f>
        <v>1.4</v>
      </c>
      <c r="I62" s="70">
        <f>datos!$H$14</f>
        <v>14</v>
      </c>
      <c r="J62" s="22">
        <f t="shared" si="5"/>
        <v>0</v>
      </c>
    </row>
    <row r="63" spans="1:10" ht="12.75">
      <c r="A63" s="5"/>
      <c r="B63" s="67" t="str">
        <f>datos!$B$29</f>
        <v>Forjado exterior:</v>
      </c>
      <c r="C63" s="19">
        <f>$C$19</f>
        <v>0</v>
      </c>
      <c r="D63" s="19">
        <f>$D$19</f>
        <v>0</v>
      </c>
      <c r="E63" s="20">
        <f>$E$19</f>
        <v>0</v>
      </c>
      <c r="F63" s="21"/>
      <c r="G63" s="20">
        <f t="shared" si="4"/>
        <v>0</v>
      </c>
      <c r="H63" s="21">
        <f>datos!$C$29</f>
        <v>1.4</v>
      </c>
      <c r="I63" s="70">
        <f>datos!$H$13</f>
        <v>16.3</v>
      </c>
      <c r="J63" s="22">
        <f t="shared" si="5"/>
        <v>0</v>
      </c>
    </row>
    <row r="64" spans="1:10" ht="12.75">
      <c r="A64" s="5"/>
      <c r="B64" s="67" t="str">
        <f>datos!$B$30</f>
        <v>Cubierta:</v>
      </c>
      <c r="C64" s="19">
        <f>$C$20</f>
        <v>0</v>
      </c>
      <c r="D64" s="19">
        <f>$D$20</f>
        <v>0</v>
      </c>
      <c r="E64" s="20">
        <f>$E$20</f>
        <v>0</v>
      </c>
      <c r="F64" s="21"/>
      <c r="G64" s="20">
        <f t="shared" si="4"/>
        <v>0</v>
      </c>
      <c r="H64" s="21">
        <f>datos!$C$30</f>
        <v>0.91</v>
      </c>
      <c r="I64" s="70">
        <f>datos!$H$13</f>
        <v>16.3</v>
      </c>
      <c r="J64" s="22">
        <f t="shared" si="5"/>
        <v>0</v>
      </c>
    </row>
    <row r="65" spans="1:10" ht="12.75">
      <c r="A65" s="5"/>
      <c r="B65" s="189" t="s">
        <v>20</v>
      </c>
      <c r="C65" s="190"/>
      <c r="D65" s="190"/>
      <c r="E65" s="190"/>
      <c r="F65" s="190"/>
      <c r="G65" s="190"/>
      <c r="H65" s="190"/>
      <c r="I65" s="191"/>
      <c r="J65" s="18">
        <f>SUM(J55:J64)</f>
        <v>0</v>
      </c>
    </row>
    <row r="66" spans="1:10" ht="12.75">
      <c r="A66" s="5"/>
      <c r="B66" s="5"/>
      <c r="C66" s="5"/>
      <c r="D66" s="5"/>
      <c r="E66" s="6"/>
      <c r="F66" s="6"/>
      <c r="G66" s="6"/>
      <c r="H66" s="6"/>
      <c r="I66" s="6"/>
      <c r="J66" s="5"/>
    </row>
    <row r="67" spans="1:10" ht="12.75">
      <c r="A67" s="5"/>
      <c r="B67" s="5"/>
      <c r="C67" s="5"/>
      <c r="D67" s="5"/>
      <c r="E67" s="6"/>
      <c r="F67" s="6"/>
      <c r="G67" s="6"/>
      <c r="H67" s="6"/>
      <c r="I67" s="6"/>
      <c r="J67" s="5"/>
    </row>
    <row r="68" spans="1:10" ht="12.75">
      <c r="A68" s="5"/>
      <c r="B68" s="5" t="s">
        <v>21</v>
      </c>
      <c r="C68" s="5"/>
      <c r="D68" s="5"/>
      <c r="E68" s="23">
        <f>MAX(G61:G64)</f>
        <v>0</v>
      </c>
      <c r="F68" s="6" t="s">
        <v>22</v>
      </c>
      <c r="G68" s="6"/>
      <c r="H68" s="6"/>
      <c r="I68" s="6"/>
      <c r="J68" s="5"/>
    </row>
    <row r="69" spans="1:10" ht="12.75">
      <c r="A69" s="5"/>
      <c r="B69" s="5"/>
      <c r="C69" s="5"/>
      <c r="D69" s="5"/>
      <c r="E69" s="6"/>
      <c r="F69" s="6"/>
      <c r="G69" s="6"/>
      <c r="H69" s="6"/>
      <c r="I69" s="6"/>
      <c r="J69" s="5"/>
    </row>
    <row r="70" spans="1:10" ht="12.75">
      <c r="A70" s="5"/>
      <c r="B70" s="7" t="s">
        <v>23</v>
      </c>
      <c r="C70" s="181" t="s">
        <v>24</v>
      </c>
      <c r="D70" s="181"/>
      <c r="E70" s="7" t="s">
        <v>25</v>
      </c>
      <c r="F70" s="7" t="s">
        <v>26</v>
      </c>
      <c r="G70" s="7" t="s">
        <v>27</v>
      </c>
      <c r="H70" s="24" t="s">
        <v>28</v>
      </c>
      <c r="I70" s="182" t="s">
        <v>29</v>
      </c>
      <c r="J70" s="183"/>
    </row>
    <row r="71" spans="1:10" ht="12.75">
      <c r="A71" s="6"/>
      <c r="B71" s="7">
        <f>datos!$C$14</f>
        <v>3</v>
      </c>
      <c r="C71" s="185">
        <f>E68*B71</f>
        <v>0</v>
      </c>
      <c r="D71" s="185"/>
      <c r="E71" s="7">
        <f>datos!$D$48</f>
        <v>0.7</v>
      </c>
      <c r="F71" s="7">
        <v>0.24</v>
      </c>
      <c r="G71" s="7">
        <v>1.204</v>
      </c>
      <c r="H71" s="69">
        <f>datos!$H$13</f>
        <v>16.3</v>
      </c>
      <c r="I71" s="186">
        <f>C71*E71*F71*G71*H71</f>
        <v>0</v>
      </c>
      <c r="J71" s="186"/>
    </row>
    <row r="72" spans="1:10" ht="12.75">
      <c r="A72" s="5"/>
      <c r="B72" s="5"/>
      <c r="C72" s="5"/>
      <c r="D72" s="5"/>
      <c r="E72" s="6"/>
      <c r="F72" s="6"/>
      <c r="G72" s="6"/>
      <c r="H72" s="6"/>
      <c r="I72" s="6"/>
      <c r="J72" s="5"/>
    </row>
    <row r="73" spans="1:10" ht="12.75">
      <c r="A73" s="5"/>
      <c r="B73" s="5" t="s">
        <v>30</v>
      </c>
      <c r="C73" s="5"/>
      <c r="D73" s="5"/>
      <c r="E73" s="6"/>
      <c r="F73" s="6"/>
      <c r="G73" s="6"/>
      <c r="H73" s="6"/>
      <c r="I73" s="6"/>
      <c r="J73" s="5"/>
    </row>
    <row r="74" spans="1:10" ht="12.75">
      <c r="A74" s="5"/>
      <c r="B74" s="5"/>
      <c r="C74" s="5"/>
      <c r="D74" s="5"/>
      <c r="E74" s="6"/>
      <c r="F74" s="6"/>
      <c r="G74" s="6"/>
      <c r="H74" s="6"/>
      <c r="I74" s="6"/>
      <c r="J74" s="5"/>
    </row>
    <row r="75" spans="1:10" ht="12.75">
      <c r="A75" s="5"/>
      <c r="B75" s="8"/>
      <c r="C75" s="182" t="s">
        <v>31</v>
      </c>
      <c r="D75" s="183"/>
      <c r="E75" s="182" t="s">
        <v>32</v>
      </c>
      <c r="F75" s="183"/>
      <c r="G75" s="182"/>
      <c r="H75" s="183"/>
      <c r="I75" s="7" t="s">
        <v>33</v>
      </c>
      <c r="J75" s="5"/>
    </row>
    <row r="76" spans="1:10" ht="12.75">
      <c r="A76" s="5"/>
      <c r="B76" s="7" t="s">
        <v>34</v>
      </c>
      <c r="C76" s="187">
        <f>$C$32</f>
        <v>0</v>
      </c>
      <c r="D76" s="188"/>
      <c r="E76" s="187">
        <f>datos!$C$52</f>
        <v>0</v>
      </c>
      <c r="F76" s="188"/>
      <c r="G76" s="187">
        <f>$G$32</f>
        <v>0</v>
      </c>
      <c r="H76" s="188"/>
      <c r="I76" s="26">
        <f>SUM(C76:H76)</f>
        <v>0</v>
      </c>
      <c r="J76" s="5"/>
    </row>
    <row r="77" spans="1:10" ht="12.75">
      <c r="A77" s="5"/>
      <c r="B77" s="5"/>
      <c r="C77" s="5"/>
      <c r="D77" s="5"/>
      <c r="E77" s="6"/>
      <c r="F77" s="6"/>
      <c r="G77" s="6"/>
      <c r="H77" s="6"/>
      <c r="I77" s="6"/>
      <c r="J77" s="5"/>
    </row>
    <row r="78" spans="1:10" ht="12.75">
      <c r="A78" s="5"/>
      <c r="B78" s="5" t="s">
        <v>124</v>
      </c>
      <c r="C78" s="5"/>
      <c r="D78" s="5"/>
      <c r="E78" s="6"/>
      <c r="F78" s="6"/>
      <c r="G78" s="6"/>
      <c r="H78" s="6"/>
      <c r="I78" s="6"/>
      <c r="J78" s="5"/>
    </row>
    <row r="79" spans="1:10" ht="12.75">
      <c r="A79" s="5"/>
      <c r="B79" s="5"/>
      <c r="C79" s="5"/>
      <c r="D79" s="5"/>
      <c r="E79" s="6"/>
      <c r="F79" s="6"/>
      <c r="G79" s="6"/>
      <c r="H79" s="6"/>
      <c r="I79" s="6"/>
      <c r="J79" s="5"/>
    </row>
    <row r="80" spans="1:10" ht="12.75">
      <c r="A80" s="5"/>
      <c r="B80" s="184" t="s">
        <v>35</v>
      </c>
      <c r="C80" s="184"/>
      <c r="D80" s="184"/>
      <c r="E80" s="27">
        <f>(J65+I71)*(1+I76)</f>
        <v>0</v>
      </c>
      <c r="F80" s="6" t="s">
        <v>19</v>
      </c>
      <c r="G80" s="6"/>
      <c r="H80" s="6"/>
      <c r="I80" s="6"/>
      <c r="J80" s="5"/>
    </row>
    <row r="81" spans="1:10" ht="12.75">
      <c r="A81" s="5"/>
      <c r="B81" s="5"/>
      <c r="C81" s="5"/>
      <c r="D81" s="5"/>
      <c r="E81" s="6"/>
      <c r="F81" s="6"/>
      <c r="G81" s="6"/>
      <c r="H81" s="6"/>
      <c r="I81" s="6"/>
      <c r="J81" s="5"/>
    </row>
    <row r="82" spans="1:10" ht="12.75">
      <c r="A82" s="5"/>
      <c r="B82" s="184" t="s">
        <v>125</v>
      </c>
      <c r="C82" s="184"/>
      <c r="D82" s="184"/>
      <c r="E82" s="76">
        <f>$E$38</f>
        <v>24</v>
      </c>
      <c r="F82" s="6" t="s">
        <v>126</v>
      </c>
      <c r="G82" s="6"/>
      <c r="H82" s="6"/>
      <c r="I82" s="6"/>
      <c r="J82" s="5"/>
    </row>
    <row r="83" spans="1:10" ht="13.5" thickBot="1">
      <c r="A83" s="5"/>
      <c r="B83" s="5"/>
      <c r="C83" s="5"/>
      <c r="D83" s="5"/>
      <c r="E83" s="6"/>
      <c r="F83" s="6"/>
      <c r="G83" s="6"/>
      <c r="H83" s="6"/>
      <c r="I83" s="6"/>
      <c r="J83" s="5"/>
    </row>
    <row r="84" spans="1:10" ht="13.5" thickBot="1">
      <c r="A84" s="5"/>
      <c r="B84" s="184" t="s">
        <v>127</v>
      </c>
      <c r="C84" s="184"/>
      <c r="D84" s="184"/>
      <c r="E84" s="77">
        <f>E82*E80</f>
        <v>0</v>
      </c>
      <c r="F84" s="78" t="s">
        <v>129</v>
      </c>
      <c r="G84" s="79">
        <f>E84/860</f>
        <v>0</v>
      </c>
      <c r="H84" s="80" t="s">
        <v>130</v>
      </c>
      <c r="I84" s="6"/>
      <c r="J84" s="5"/>
    </row>
    <row r="85" spans="1:10" ht="13.5" thickBot="1">
      <c r="A85" s="5"/>
      <c r="B85" s="5"/>
      <c r="C85" s="5"/>
      <c r="D85" s="5"/>
      <c r="E85" s="75"/>
      <c r="F85" s="6"/>
      <c r="G85" s="75"/>
      <c r="H85" s="6"/>
      <c r="I85" s="6"/>
      <c r="J85" s="5"/>
    </row>
    <row r="86" spans="1:10" ht="13.5" thickBot="1">
      <c r="A86" s="5"/>
      <c r="B86" s="184" t="s">
        <v>128</v>
      </c>
      <c r="C86" s="184"/>
      <c r="D86" s="184"/>
      <c r="E86" s="77">
        <f>E84*datos!H$10</f>
        <v>0</v>
      </c>
      <c r="F86" s="78" t="s">
        <v>131</v>
      </c>
      <c r="G86" s="79">
        <f>E86/860</f>
        <v>0</v>
      </c>
      <c r="H86" s="80" t="s">
        <v>132</v>
      </c>
      <c r="I86" s="6"/>
      <c r="J86" s="5"/>
    </row>
    <row r="87" ht="12.75"/>
    <row r="88" ht="12.75"/>
    <row r="89" spans="1:10" ht="12.75">
      <c r="A89" s="5"/>
      <c r="B89" s="5"/>
      <c r="C89" s="5"/>
      <c r="D89" s="5"/>
      <c r="E89" s="6"/>
      <c r="F89" s="6"/>
      <c r="G89" s="6"/>
      <c r="H89" s="6"/>
      <c r="I89" s="6"/>
      <c r="J89" s="5"/>
    </row>
    <row r="90" spans="1:10" ht="12.75">
      <c r="A90" s="5"/>
      <c r="B90" s="5"/>
      <c r="C90" s="5" t="s">
        <v>4</v>
      </c>
      <c r="D90" s="5"/>
      <c r="E90" s="6"/>
      <c r="F90" s="6"/>
      <c r="G90" s="6"/>
      <c r="H90" s="6"/>
      <c r="I90" s="6"/>
      <c r="J90" s="5"/>
    </row>
    <row r="91" spans="1:10" ht="12.75">
      <c r="A91" s="5"/>
      <c r="B91" s="5"/>
      <c r="C91" s="5"/>
      <c r="D91" s="5"/>
      <c r="E91" s="6"/>
      <c r="F91" s="6"/>
      <c r="G91" s="6"/>
      <c r="H91" s="6"/>
      <c r="I91" s="6"/>
      <c r="J91" s="5"/>
    </row>
    <row r="92" spans="1:10" ht="12.75">
      <c r="A92" s="5"/>
      <c r="B92" s="5"/>
      <c r="C92" s="5"/>
      <c r="D92" s="5"/>
      <c r="E92" s="6"/>
      <c r="F92" s="6"/>
      <c r="G92" s="6"/>
      <c r="H92" s="6"/>
      <c r="I92" s="6"/>
      <c r="J92" s="5"/>
    </row>
    <row r="93" spans="1:10" ht="12.75">
      <c r="A93" s="5"/>
      <c r="B93" s="5" t="s">
        <v>110</v>
      </c>
      <c r="C93" s="5">
        <v>3</v>
      </c>
      <c r="D93" s="60" t="s">
        <v>120</v>
      </c>
      <c r="E93" s="6"/>
      <c r="F93" s="6"/>
      <c r="G93" s="6"/>
      <c r="H93" s="6"/>
      <c r="I93" s="6"/>
      <c r="J93" s="5"/>
    </row>
    <row r="94" spans="1:10" ht="12.75">
      <c r="A94" s="5"/>
      <c r="B94" s="5"/>
      <c r="C94" s="5"/>
      <c r="D94" s="5"/>
      <c r="E94" s="6"/>
      <c r="F94" s="6"/>
      <c r="G94" s="6"/>
      <c r="H94" s="6"/>
      <c r="I94" s="6"/>
      <c r="J94" s="5"/>
    </row>
    <row r="95" spans="1:10" ht="12.75">
      <c r="A95" s="5"/>
      <c r="B95" s="5" t="s">
        <v>6</v>
      </c>
      <c r="C95" s="5"/>
      <c r="D95" s="5"/>
      <c r="E95" s="6"/>
      <c r="F95" s="6"/>
      <c r="G95" s="6"/>
      <c r="H95" s="6"/>
      <c r="I95" s="6"/>
      <c r="J95" s="5"/>
    </row>
    <row r="96" spans="1:10" ht="12.75">
      <c r="A96" s="5"/>
      <c r="B96" s="5"/>
      <c r="C96" s="5"/>
      <c r="D96" s="5"/>
      <c r="E96" s="6"/>
      <c r="F96" s="6"/>
      <c r="G96" s="6"/>
      <c r="H96" s="6"/>
      <c r="I96" s="6"/>
      <c r="J96" s="5"/>
    </row>
    <row r="97" spans="1:10" ht="12.75">
      <c r="A97" s="5"/>
      <c r="B97" s="181" t="s">
        <v>7</v>
      </c>
      <c r="C97" s="181" t="s">
        <v>8</v>
      </c>
      <c r="D97" s="181"/>
      <c r="E97" s="7" t="s">
        <v>9</v>
      </c>
      <c r="F97" s="7" t="s">
        <v>10</v>
      </c>
      <c r="G97" s="7" t="s">
        <v>11</v>
      </c>
      <c r="H97" s="7" t="s">
        <v>12</v>
      </c>
      <c r="I97" s="7" t="s">
        <v>13</v>
      </c>
      <c r="J97" s="8" t="s">
        <v>14</v>
      </c>
    </row>
    <row r="98" spans="1:10" ht="12.75">
      <c r="A98" s="5"/>
      <c r="B98" s="181"/>
      <c r="C98" s="7" t="s">
        <v>15</v>
      </c>
      <c r="D98" s="7" t="s">
        <v>16</v>
      </c>
      <c r="E98" s="7" t="s">
        <v>17</v>
      </c>
      <c r="F98" s="7" t="s">
        <v>17</v>
      </c>
      <c r="G98" s="7" t="s">
        <v>17</v>
      </c>
      <c r="H98" s="7"/>
      <c r="I98" s="7" t="s">
        <v>18</v>
      </c>
      <c r="J98" s="7" t="s">
        <v>19</v>
      </c>
    </row>
    <row r="99" spans="1:10" ht="12.75">
      <c r="A99" s="5"/>
      <c r="B99" s="9" t="str">
        <f>datos!$B$21</f>
        <v>Muro Exterior:</v>
      </c>
      <c r="C99" s="9">
        <f>$C$11</f>
        <v>0</v>
      </c>
      <c r="D99" s="71">
        <f>datos!$C$14</f>
        <v>3</v>
      </c>
      <c r="E99" s="10">
        <f aca="true" t="shared" si="6" ref="E99:E104">C99*D99</f>
        <v>0</v>
      </c>
      <c r="F99" s="10">
        <f>E100+E101</f>
        <v>0</v>
      </c>
      <c r="G99" s="10">
        <f aca="true" t="shared" si="7" ref="G99:G108">E99-F99</f>
        <v>0</v>
      </c>
      <c r="H99" s="11">
        <f>datos!$C$21</f>
        <v>1.06</v>
      </c>
      <c r="I99" s="29">
        <f>datos!$I$13</f>
        <v>17.3</v>
      </c>
      <c r="J99" s="12">
        <f aca="true" t="shared" si="8" ref="J99:J108">G99*H99*I99</f>
        <v>0</v>
      </c>
    </row>
    <row r="100" spans="1:10" ht="12.75">
      <c r="A100" s="5"/>
      <c r="B100" s="9" t="str">
        <f>datos!$B$22</f>
        <v>Ventana:</v>
      </c>
      <c r="C100" s="9">
        <f>$C$12</f>
        <v>0</v>
      </c>
      <c r="D100" s="9">
        <f>datos!$C$15</f>
        <v>1.5</v>
      </c>
      <c r="E100" s="10">
        <f t="shared" si="6"/>
        <v>0</v>
      </c>
      <c r="F100" s="11"/>
      <c r="G100" s="10">
        <f t="shared" si="7"/>
        <v>0</v>
      </c>
      <c r="H100" s="11">
        <f>datos!$C$22</f>
        <v>5</v>
      </c>
      <c r="I100" s="29">
        <f>datos!$I$13</f>
        <v>17.3</v>
      </c>
      <c r="J100" s="12">
        <f t="shared" si="8"/>
        <v>0</v>
      </c>
    </row>
    <row r="101" spans="1:10" ht="12.75">
      <c r="A101" s="5"/>
      <c r="B101" s="9" t="str">
        <f>datos!$B$23</f>
        <v>Puerta Ext.:</v>
      </c>
      <c r="C101" s="9">
        <f>$C$13</f>
        <v>0</v>
      </c>
      <c r="D101" s="9">
        <f>datos!$C$16</f>
        <v>2.1</v>
      </c>
      <c r="E101" s="10">
        <f t="shared" si="6"/>
        <v>0</v>
      </c>
      <c r="F101" s="11"/>
      <c r="G101" s="10">
        <f t="shared" si="7"/>
        <v>0</v>
      </c>
      <c r="H101" s="11">
        <f>datos!$C$23</f>
        <v>5</v>
      </c>
      <c r="I101" s="29">
        <f>datos!$I$13</f>
        <v>17.3</v>
      </c>
      <c r="J101" s="12">
        <f t="shared" si="8"/>
        <v>0</v>
      </c>
    </row>
    <row r="102" spans="1:10" ht="12.75">
      <c r="A102" s="5"/>
      <c r="B102" s="65" t="str">
        <f>datos!$B$24</f>
        <v>Muro Interior:</v>
      </c>
      <c r="C102" s="13">
        <f>$C$14</f>
        <v>0</v>
      </c>
      <c r="D102" s="13">
        <f>datos!$C$14</f>
        <v>3</v>
      </c>
      <c r="E102" s="14">
        <f t="shared" si="6"/>
        <v>0</v>
      </c>
      <c r="F102" s="14">
        <f>E103</f>
        <v>0</v>
      </c>
      <c r="G102" s="14">
        <f t="shared" si="7"/>
        <v>0</v>
      </c>
      <c r="H102" s="15">
        <f>datos!$C$24</f>
        <v>1.76</v>
      </c>
      <c r="I102" s="68">
        <f>datos!$I$14</f>
        <v>14</v>
      </c>
      <c r="J102" s="16">
        <f t="shared" si="8"/>
        <v>0</v>
      </c>
    </row>
    <row r="103" spans="1:10" ht="12.75">
      <c r="A103" s="5"/>
      <c r="B103" s="65" t="str">
        <f>datos!$B$25</f>
        <v>Puerta Interior:</v>
      </c>
      <c r="C103" s="13">
        <f>$C$15</f>
        <v>0</v>
      </c>
      <c r="D103" s="13">
        <f>datos!$C$16</f>
        <v>2.1</v>
      </c>
      <c r="E103" s="14">
        <f t="shared" si="6"/>
        <v>0</v>
      </c>
      <c r="F103" s="14"/>
      <c r="G103" s="14">
        <f t="shared" si="7"/>
        <v>0</v>
      </c>
      <c r="H103" s="15">
        <f>datos!$C$25</f>
        <v>2.9</v>
      </c>
      <c r="I103" s="68">
        <f>datos!$I$14</f>
        <v>14</v>
      </c>
      <c r="J103" s="16">
        <f t="shared" si="8"/>
        <v>0</v>
      </c>
    </row>
    <row r="104" spans="1:10" ht="12.75">
      <c r="A104" s="5"/>
      <c r="B104" s="66" t="str">
        <f>datos!$B$26</f>
        <v>Pared Interior:</v>
      </c>
      <c r="C104" s="8">
        <f>$C$16</f>
        <v>0</v>
      </c>
      <c r="D104" s="8">
        <f>datos!$C$14</f>
        <v>3</v>
      </c>
      <c r="E104" s="17">
        <f t="shared" si="6"/>
        <v>0</v>
      </c>
      <c r="F104" s="7"/>
      <c r="G104" s="17">
        <f t="shared" si="7"/>
        <v>0</v>
      </c>
      <c r="H104" s="7">
        <f>datos!$C$26</f>
        <v>2.1</v>
      </c>
      <c r="I104" s="69">
        <f>datos!$I$14</f>
        <v>14</v>
      </c>
      <c r="J104" s="18">
        <f t="shared" si="8"/>
        <v>0</v>
      </c>
    </row>
    <row r="105" spans="1:10" ht="12.75">
      <c r="A105" s="5"/>
      <c r="B105" s="67" t="str">
        <f>datos!$B$27</f>
        <v>Suelo sobre terreno:</v>
      </c>
      <c r="C105" s="19">
        <f>$C$17</f>
        <v>0</v>
      </c>
      <c r="D105" s="19">
        <f>$D$17</f>
        <v>0</v>
      </c>
      <c r="E105" s="20">
        <f>$E$17</f>
        <v>0</v>
      </c>
      <c r="F105" s="21"/>
      <c r="G105" s="20">
        <f t="shared" si="7"/>
        <v>0</v>
      </c>
      <c r="H105" s="21">
        <f>datos!$C$27</f>
        <v>1.8</v>
      </c>
      <c r="I105" s="70">
        <f>datos!$I$15</f>
        <v>16.6</v>
      </c>
      <c r="J105" s="22">
        <f t="shared" si="8"/>
        <v>0</v>
      </c>
    </row>
    <row r="106" spans="1:10" ht="12.75">
      <c r="A106" s="5"/>
      <c r="B106" s="67" t="str">
        <f>datos!$B$28</f>
        <v>Forjado con LNC:</v>
      </c>
      <c r="C106" s="19">
        <f>$C$18</f>
        <v>0</v>
      </c>
      <c r="D106" s="19">
        <f>$D$18</f>
        <v>0</v>
      </c>
      <c r="E106" s="20">
        <f>$E$18</f>
        <v>0</v>
      </c>
      <c r="F106" s="21"/>
      <c r="G106" s="20">
        <f t="shared" si="7"/>
        <v>0</v>
      </c>
      <c r="H106" s="21">
        <f>datos!$C$28</f>
        <v>1.4</v>
      </c>
      <c r="I106" s="70">
        <f>datos!$I$14</f>
        <v>14</v>
      </c>
      <c r="J106" s="22">
        <f t="shared" si="8"/>
        <v>0</v>
      </c>
    </row>
    <row r="107" spans="1:10" ht="12.75">
      <c r="A107" s="5"/>
      <c r="B107" s="67" t="str">
        <f>datos!$B$29</f>
        <v>Forjado exterior:</v>
      </c>
      <c r="C107" s="19">
        <f>$C$19</f>
        <v>0</v>
      </c>
      <c r="D107" s="19">
        <f>$D$19</f>
        <v>0</v>
      </c>
      <c r="E107" s="20">
        <f>$E$19</f>
        <v>0</v>
      </c>
      <c r="F107" s="21"/>
      <c r="G107" s="20">
        <f t="shared" si="7"/>
        <v>0</v>
      </c>
      <c r="H107" s="21">
        <f>datos!$C$29</f>
        <v>1.4</v>
      </c>
      <c r="I107" s="70">
        <f>datos!$I$13</f>
        <v>17.3</v>
      </c>
      <c r="J107" s="22">
        <f t="shared" si="8"/>
        <v>0</v>
      </c>
    </row>
    <row r="108" spans="1:10" ht="12.75">
      <c r="A108" s="5"/>
      <c r="B108" s="67" t="str">
        <f>datos!$B$30</f>
        <v>Cubierta:</v>
      </c>
      <c r="C108" s="19">
        <f>$C$20</f>
        <v>0</v>
      </c>
      <c r="D108" s="19">
        <f>$D$20</f>
        <v>0</v>
      </c>
      <c r="E108" s="20">
        <f>$E$20</f>
        <v>0</v>
      </c>
      <c r="F108" s="21"/>
      <c r="G108" s="20">
        <f t="shared" si="7"/>
        <v>0</v>
      </c>
      <c r="H108" s="21">
        <f>datos!$C$30</f>
        <v>0.91</v>
      </c>
      <c r="I108" s="70">
        <f>datos!$I$13</f>
        <v>17.3</v>
      </c>
      <c r="J108" s="22">
        <f t="shared" si="8"/>
        <v>0</v>
      </c>
    </row>
    <row r="109" spans="1:10" ht="12.75">
      <c r="A109" s="5"/>
      <c r="B109" s="189" t="s">
        <v>20</v>
      </c>
      <c r="C109" s="190"/>
      <c r="D109" s="190"/>
      <c r="E109" s="190"/>
      <c r="F109" s="190"/>
      <c r="G109" s="190"/>
      <c r="H109" s="190"/>
      <c r="I109" s="191"/>
      <c r="J109" s="18">
        <f>SUM(J99:J108)</f>
        <v>0</v>
      </c>
    </row>
    <row r="110" spans="1:10" ht="12.75">
      <c r="A110" s="5"/>
      <c r="B110" s="5"/>
      <c r="C110" s="5"/>
      <c r="D110" s="5"/>
      <c r="E110" s="6"/>
      <c r="F110" s="6"/>
      <c r="G110" s="6"/>
      <c r="H110" s="6"/>
      <c r="I110" s="6"/>
      <c r="J110" s="5"/>
    </row>
    <row r="111" spans="1:10" ht="12.75">
      <c r="A111" s="5"/>
      <c r="B111" s="5"/>
      <c r="C111" s="5"/>
      <c r="D111" s="5"/>
      <c r="E111" s="6"/>
      <c r="F111" s="6"/>
      <c r="G111" s="6"/>
      <c r="H111" s="6"/>
      <c r="I111" s="6"/>
      <c r="J111" s="5"/>
    </row>
    <row r="112" spans="1:10" ht="12.75">
      <c r="A112" s="5"/>
      <c r="B112" s="5" t="s">
        <v>21</v>
      </c>
      <c r="C112" s="5"/>
      <c r="D112" s="5"/>
      <c r="E112" s="23">
        <f>MAX(G105:G108)</f>
        <v>0</v>
      </c>
      <c r="F112" s="6" t="s">
        <v>22</v>
      </c>
      <c r="G112" s="6"/>
      <c r="H112" s="6"/>
      <c r="I112" s="6"/>
      <c r="J112" s="5"/>
    </row>
    <row r="113" spans="1:10" ht="12.75">
      <c r="A113" s="5"/>
      <c r="B113" s="5"/>
      <c r="C113" s="5"/>
      <c r="D113" s="5"/>
      <c r="E113" s="6"/>
      <c r="F113" s="6"/>
      <c r="G113" s="6"/>
      <c r="H113" s="6"/>
      <c r="I113" s="6"/>
      <c r="J113" s="5"/>
    </row>
    <row r="114" spans="1:10" ht="12.75">
      <c r="A114" s="5"/>
      <c r="B114" s="7" t="s">
        <v>23</v>
      </c>
      <c r="C114" s="181" t="s">
        <v>24</v>
      </c>
      <c r="D114" s="181"/>
      <c r="E114" s="7" t="s">
        <v>25</v>
      </c>
      <c r="F114" s="7" t="s">
        <v>26</v>
      </c>
      <c r="G114" s="7" t="s">
        <v>27</v>
      </c>
      <c r="H114" s="24" t="s">
        <v>28</v>
      </c>
      <c r="I114" s="182" t="s">
        <v>29</v>
      </c>
      <c r="J114" s="183"/>
    </row>
    <row r="115" spans="1:10" ht="12.75">
      <c r="A115" s="6"/>
      <c r="B115" s="7">
        <f>datos!$C$14</f>
        <v>3</v>
      </c>
      <c r="C115" s="185">
        <f>E112*B115</f>
        <v>0</v>
      </c>
      <c r="D115" s="185"/>
      <c r="E115" s="7">
        <f>datos!$D$48</f>
        <v>0.7</v>
      </c>
      <c r="F115" s="7">
        <v>0.24</v>
      </c>
      <c r="G115" s="7">
        <v>1.204</v>
      </c>
      <c r="H115" s="69">
        <f>datos!$I$13</f>
        <v>17.3</v>
      </c>
      <c r="I115" s="186">
        <f>C115*E115*F115*G115*H115</f>
        <v>0</v>
      </c>
      <c r="J115" s="186"/>
    </row>
    <row r="116" spans="1:10" ht="12.75">
      <c r="A116" s="5"/>
      <c r="B116" s="5"/>
      <c r="C116" s="5"/>
      <c r="D116" s="5"/>
      <c r="E116" s="6"/>
      <c r="F116" s="6"/>
      <c r="G116" s="6"/>
      <c r="H116" s="6"/>
      <c r="I116" s="6"/>
      <c r="J116" s="5"/>
    </row>
    <row r="117" spans="1:10" ht="12.75">
      <c r="A117" s="5"/>
      <c r="B117" s="5" t="s">
        <v>30</v>
      </c>
      <c r="C117" s="5"/>
      <c r="D117" s="5"/>
      <c r="E117" s="6"/>
      <c r="F117" s="6"/>
      <c r="G117" s="6"/>
      <c r="H117" s="6"/>
      <c r="I117" s="6"/>
      <c r="J117" s="5"/>
    </row>
    <row r="118" spans="1:10" ht="12.75">
      <c r="A118" s="5"/>
      <c r="B118" s="5"/>
      <c r="C118" s="5"/>
      <c r="D118" s="5"/>
      <c r="E118" s="6"/>
      <c r="F118" s="6"/>
      <c r="G118" s="6"/>
      <c r="H118" s="6"/>
      <c r="I118" s="6"/>
      <c r="J118" s="5"/>
    </row>
    <row r="119" spans="1:10" ht="12.75">
      <c r="A119" s="5"/>
      <c r="B119" s="8"/>
      <c r="C119" s="182" t="s">
        <v>31</v>
      </c>
      <c r="D119" s="183"/>
      <c r="E119" s="182" t="s">
        <v>32</v>
      </c>
      <c r="F119" s="183"/>
      <c r="G119" s="182"/>
      <c r="H119" s="183"/>
      <c r="I119" s="7" t="s">
        <v>33</v>
      </c>
      <c r="J119" s="5"/>
    </row>
    <row r="120" spans="1:10" ht="12.75">
      <c r="A120" s="5"/>
      <c r="B120" s="7" t="s">
        <v>34</v>
      </c>
      <c r="C120" s="187">
        <f>$C$32</f>
        <v>0</v>
      </c>
      <c r="D120" s="188"/>
      <c r="E120" s="187">
        <f>datos!$C$52</f>
        <v>0</v>
      </c>
      <c r="F120" s="188"/>
      <c r="G120" s="187">
        <f>$G$32</f>
        <v>0</v>
      </c>
      <c r="H120" s="188"/>
      <c r="I120" s="26">
        <f>SUM(C120:H120)</f>
        <v>0</v>
      </c>
      <c r="J120" s="5"/>
    </row>
    <row r="121" spans="1:10" ht="12.75">
      <c r="A121" s="5"/>
      <c r="B121" s="5"/>
      <c r="C121" s="5"/>
      <c r="D121" s="5"/>
      <c r="E121" s="6"/>
      <c r="F121" s="6"/>
      <c r="G121" s="6"/>
      <c r="H121" s="6"/>
      <c r="I121" s="6"/>
      <c r="J121" s="5"/>
    </row>
    <row r="122" spans="1:10" ht="12.75">
      <c r="A122" s="5"/>
      <c r="B122" s="5" t="s">
        <v>124</v>
      </c>
      <c r="C122" s="5"/>
      <c r="D122" s="5"/>
      <c r="E122" s="6"/>
      <c r="F122" s="6"/>
      <c r="G122" s="6"/>
      <c r="H122" s="6"/>
      <c r="I122" s="6"/>
      <c r="J122" s="5"/>
    </row>
    <row r="123" spans="1:10" ht="12.75">
      <c r="A123" s="5"/>
      <c r="B123" s="5"/>
      <c r="C123" s="5"/>
      <c r="D123" s="5"/>
      <c r="E123" s="6"/>
      <c r="F123" s="6"/>
      <c r="G123" s="6"/>
      <c r="H123" s="6"/>
      <c r="I123" s="6"/>
      <c r="J123" s="5"/>
    </row>
    <row r="124" spans="1:10" ht="12.75">
      <c r="A124" s="5"/>
      <c r="B124" s="184" t="s">
        <v>35</v>
      </c>
      <c r="C124" s="184"/>
      <c r="D124" s="184"/>
      <c r="E124" s="27">
        <f>(J109+I115)*(1+I120)</f>
        <v>0</v>
      </c>
      <c r="F124" s="6" t="s">
        <v>19</v>
      </c>
      <c r="G124" s="6"/>
      <c r="H124" s="6"/>
      <c r="I124" s="6"/>
      <c r="J124" s="5"/>
    </row>
    <row r="125" spans="1:10" ht="12.75">
      <c r="A125" s="5"/>
      <c r="B125" s="5"/>
      <c r="C125" s="5"/>
      <c r="D125" s="5"/>
      <c r="E125" s="6"/>
      <c r="F125" s="6"/>
      <c r="G125" s="6"/>
      <c r="H125" s="6"/>
      <c r="I125" s="6"/>
      <c r="J125" s="5"/>
    </row>
    <row r="126" spans="1:10" ht="12.75">
      <c r="A126" s="5"/>
      <c r="B126" s="184" t="s">
        <v>125</v>
      </c>
      <c r="C126" s="184"/>
      <c r="D126" s="184"/>
      <c r="E126" s="76">
        <f>$E$38</f>
        <v>24</v>
      </c>
      <c r="F126" s="6" t="s">
        <v>126</v>
      </c>
      <c r="G126" s="6"/>
      <c r="H126" s="6"/>
      <c r="I126" s="6"/>
      <c r="J126" s="5"/>
    </row>
    <row r="127" spans="1:10" ht="13.5" thickBot="1">
      <c r="A127" s="5"/>
      <c r="B127" s="5"/>
      <c r="C127" s="5"/>
      <c r="D127" s="5"/>
      <c r="E127" s="6"/>
      <c r="F127" s="6"/>
      <c r="G127" s="6"/>
      <c r="H127" s="6"/>
      <c r="I127" s="6"/>
      <c r="J127" s="5"/>
    </row>
    <row r="128" spans="1:10" ht="13.5" thickBot="1">
      <c r="A128" s="5"/>
      <c r="B128" s="184" t="s">
        <v>127</v>
      </c>
      <c r="C128" s="184"/>
      <c r="D128" s="184"/>
      <c r="E128" s="77">
        <f>E126*E124</f>
        <v>0</v>
      </c>
      <c r="F128" s="78" t="s">
        <v>129</v>
      </c>
      <c r="G128" s="79">
        <f>E128/860</f>
        <v>0</v>
      </c>
      <c r="H128" s="80" t="s">
        <v>130</v>
      </c>
      <c r="I128" s="6"/>
      <c r="J128" s="5"/>
    </row>
    <row r="129" spans="1:10" ht="13.5" thickBot="1">
      <c r="A129" s="5"/>
      <c r="B129" s="5"/>
      <c r="C129" s="5"/>
      <c r="D129" s="5"/>
      <c r="E129" s="75"/>
      <c r="F129" s="6"/>
      <c r="G129" s="75"/>
      <c r="H129" s="6"/>
      <c r="I129" s="6"/>
      <c r="J129" s="5"/>
    </row>
    <row r="130" spans="1:10" ht="13.5" thickBot="1">
      <c r="A130" s="5"/>
      <c r="B130" s="184" t="s">
        <v>128</v>
      </c>
      <c r="C130" s="184"/>
      <c r="D130" s="184"/>
      <c r="E130" s="77">
        <f>E128*datos!I$10</f>
        <v>0</v>
      </c>
      <c r="F130" s="78" t="s">
        <v>131</v>
      </c>
      <c r="G130" s="79">
        <f>E130/860</f>
        <v>0</v>
      </c>
      <c r="H130" s="80" t="s">
        <v>132</v>
      </c>
      <c r="I130" s="6"/>
      <c r="J130" s="5"/>
    </row>
    <row r="131" spans="1:10" ht="12.75">
      <c r="A131" s="5"/>
      <c r="B131" s="6"/>
      <c r="C131" s="6"/>
      <c r="D131" s="6"/>
      <c r="E131" s="81"/>
      <c r="F131" s="82"/>
      <c r="G131" s="81"/>
      <c r="H131" s="83"/>
      <c r="I131" s="6"/>
      <c r="J131" s="5"/>
    </row>
    <row r="132" spans="1:10" ht="12.75">
      <c r="A132" s="5"/>
      <c r="B132" s="5"/>
      <c r="C132" s="5"/>
      <c r="D132" s="5"/>
      <c r="E132" s="6"/>
      <c r="F132" s="6"/>
      <c r="G132" s="6"/>
      <c r="H132" s="6"/>
      <c r="I132" s="6"/>
      <c r="J132" s="5"/>
    </row>
    <row r="133" spans="1:10" ht="12.75">
      <c r="A133" s="5"/>
      <c r="B133" s="5"/>
      <c r="C133" s="5"/>
      <c r="D133" s="5"/>
      <c r="E133" s="6"/>
      <c r="F133" s="6"/>
      <c r="G133" s="6"/>
      <c r="H133" s="6"/>
      <c r="I133" s="6"/>
      <c r="J133" s="5"/>
    </row>
    <row r="134" spans="1:10" ht="12.75">
      <c r="A134" s="5"/>
      <c r="B134" s="5"/>
      <c r="C134" s="5" t="s">
        <v>4</v>
      </c>
      <c r="D134" s="5"/>
      <c r="E134" s="6"/>
      <c r="F134" s="6"/>
      <c r="G134" s="6"/>
      <c r="H134" s="6"/>
      <c r="I134" s="6"/>
      <c r="J134" s="5"/>
    </row>
    <row r="135" spans="1:10" ht="12.75">
      <c r="A135" s="5"/>
      <c r="B135" s="5"/>
      <c r="C135" s="5"/>
      <c r="D135" s="5"/>
      <c r="E135" s="6"/>
      <c r="F135" s="6"/>
      <c r="G135" s="6"/>
      <c r="H135" s="6"/>
      <c r="I135" s="6"/>
      <c r="J135" s="5"/>
    </row>
    <row r="136" spans="1:10" ht="12.75">
      <c r="A136" s="5"/>
      <c r="B136" s="5"/>
      <c r="C136" s="5"/>
      <c r="D136" s="5"/>
      <c r="E136" s="6"/>
      <c r="F136" s="6"/>
      <c r="G136" s="6"/>
      <c r="H136" s="6"/>
      <c r="I136" s="6"/>
      <c r="J136" s="5"/>
    </row>
    <row r="137" spans="1:10" ht="12.75">
      <c r="A137" s="5"/>
      <c r="B137" s="5" t="s">
        <v>110</v>
      </c>
      <c r="C137" s="5">
        <v>4</v>
      </c>
      <c r="D137" s="60" t="s">
        <v>121</v>
      </c>
      <c r="E137" s="6"/>
      <c r="F137" s="6"/>
      <c r="G137" s="6"/>
      <c r="H137" s="6"/>
      <c r="I137" s="6"/>
      <c r="J137" s="5"/>
    </row>
    <row r="138" spans="1:10" ht="12.75">
      <c r="A138" s="5"/>
      <c r="B138" s="5"/>
      <c r="C138" s="5"/>
      <c r="D138" s="5"/>
      <c r="E138" s="6"/>
      <c r="F138" s="6"/>
      <c r="G138" s="6"/>
      <c r="H138" s="6"/>
      <c r="I138" s="6"/>
      <c r="J138" s="5"/>
    </row>
    <row r="139" spans="1:10" ht="12.75">
      <c r="A139" s="5"/>
      <c r="B139" s="5" t="s">
        <v>6</v>
      </c>
      <c r="C139" s="5"/>
      <c r="D139" s="5"/>
      <c r="E139" s="6"/>
      <c r="F139" s="6"/>
      <c r="G139" s="6"/>
      <c r="H139" s="6"/>
      <c r="I139" s="6"/>
      <c r="J139" s="5"/>
    </row>
    <row r="140" spans="1:10" ht="12.75">
      <c r="A140" s="5"/>
      <c r="B140" s="5"/>
      <c r="C140" s="5"/>
      <c r="D140" s="5"/>
      <c r="E140" s="6"/>
      <c r="F140" s="6"/>
      <c r="G140" s="6"/>
      <c r="H140" s="6"/>
      <c r="I140" s="6"/>
      <c r="J140" s="5"/>
    </row>
    <row r="141" spans="1:10" ht="12.75">
      <c r="A141" s="5"/>
      <c r="B141" s="181" t="s">
        <v>7</v>
      </c>
      <c r="C141" s="181" t="s">
        <v>8</v>
      </c>
      <c r="D141" s="181"/>
      <c r="E141" s="7" t="s">
        <v>9</v>
      </c>
      <c r="F141" s="7" t="s">
        <v>10</v>
      </c>
      <c r="G141" s="7" t="s">
        <v>11</v>
      </c>
      <c r="H141" s="7" t="s">
        <v>12</v>
      </c>
      <c r="I141" s="7" t="s">
        <v>13</v>
      </c>
      <c r="J141" s="8" t="s">
        <v>14</v>
      </c>
    </row>
    <row r="142" spans="1:10" ht="12.75">
      <c r="A142" s="5"/>
      <c r="B142" s="181"/>
      <c r="C142" s="7" t="s">
        <v>15</v>
      </c>
      <c r="D142" s="7" t="s">
        <v>16</v>
      </c>
      <c r="E142" s="7" t="s">
        <v>17</v>
      </c>
      <c r="F142" s="7" t="s">
        <v>17</v>
      </c>
      <c r="G142" s="7" t="s">
        <v>17</v>
      </c>
      <c r="H142" s="7"/>
      <c r="I142" s="7" t="s">
        <v>18</v>
      </c>
      <c r="J142" s="7" t="s">
        <v>19</v>
      </c>
    </row>
    <row r="143" spans="1:10" ht="12.75">
      <c r="A143" s="5"/>
      <c r="B143" s="9" t="str">
        <f>datos!$B$21</f>
        <v>Muro Exterior:</v>
      </c>
      <c r="C143" s="9">
        <f>$C$11</f>
        <v>0</v>
      </c>
      <c r="D143" s="71">
        <f>datos!$C$14</f>
        <v>3</v>
      </c>
      <c r="E143" s="10">
        <f aca="true" t="shared" si="9" ref="E143:E148">C143*D143</f>
        <v>0</v>
      </c>
      <c r="F143" s="10">
        <f>E144+E145</f>
        <v>0</v>
      </c>
      <c r="G143" s="10">
        <f aca="true" t="shared" si="10" ref="G143:G152">E143-F143</f>
        <v>0</v>
      </c>
      <c r="H143" s="11">
        <f>datos!$C$21</f>
        <v>1.06</v>
      </c>
      <c r="I143" s="29">
        <f>datos!$J$13</f>
        <v>15.4</v>
      </c>
      <c r="J143" s="12">
        <f aca="true" t="shared" si="11" ref="J143:J152">G143*H143*I143</f>
        <v>0</v>
      </c>
    </row>
    <row r="144" spans="1:10" ht="12.75">
      <c r="A144" s="5"/>
      <c r="B144" s="9" t="str">
        <f>datos!$B$22</f>
        <v>Ventana:</v>
      </c>
      <c r="C144" s="9">
        <f>$C$12</f>
        <v>0</v>
      </c>
      <c r="D144" s="9">
        <f>datos!$C$15</f>
        <v>1.5</v>
      </c>
      <c r="E144" s="10">
        <f t="shared" si="9"/>
        <v>0</v>
      </c>
      <c r="F144" s="11"/>
      <c r="G144" s="10">
        <f t="shared" si="10"/>
        <v>0</v>
      </c>
      <c r="H144" s="11">
        <f>datos!$C$22</f>
        <v>5</v>
      </c>
      <c r="I144" s="29">
        <f>datos!$J$13</f>
        <v>15.4</v>
      </c>
      <c r="J144" s="12">
        <f t="shared" si="11"/>
        <v>0</v>
      </c>
    </row>
    <row r="145" spans="1:10" ht="12.75">
      <c r="A145" s="5"/>
      <c r="B145" s="9" t="str">
        <f>datos!$B$23</f>
        <v>Puerta Ext.:</v>
      </c>
      <c r="C145" s="9">
        <f>$C$13</f>
        <v>0</v>
      </c>
      <c r="D145" s="9">
        <f>datos!$C$16</f>
        <v>2.1</v>
      </c>
      <c r="E145" s="10">
        <f t="shared" si="9"/>
        <v>0</v>
      </c>
      <c r="F145" s="11"/>
      <c r="G145" s="10">
        <f t="shared" si="10"/>
        <v>0</v>
      </c>
      <c r="H145" s="11">
        <f>datos!$C$23</f>
        <v>5</v>
      </c>
      <c r="I145" s="29">
        <f>datos!$J$13</f>
        <v>15.4</v>
      </c>
      <c r="J145" s="12">
        <f t="shared" si="11"/>
        <v>0</v>
      </c>
    </row>
    <row r="146" spans="1:10" ht="12.75">
      <c r="A146" s="5"/>
      <c r="B146" s="65" t="str">
        <f>datos!$B$24</f>
        <v>Muro Interior:</v>
      </c>
      <c r="C146" s="13">
        <f>$C$14</f>
        <v>0</v>
      </c>
      <c r="D146" s="13">
        <f>datos!$C$14</f>
        <v>3</v>
      </c>
      <c r="E146" s="14">
        <f t="shared" si="9"/>
        <v>0</v>
      </c>
      <c r="F146" s="14">
        <f>E147</f>
        <v>0</v>
      </c>
      <c r="G146" s="14">
        <f t="shared" si="10"/>
        <v>0</v>
      </c>
      <c r="H146" s="15">
        <f>datos!$C$24</f>
        <v>1.76</v>
      </c>
      <c r="I146" s="68">
        <f>datos!$J$14</f>
        <v>14</v>
      </c>
      <c r="J146" s="16">
        <f t="shared" si="11"/>
        <v>0</v>
      </c>
    </row>
    <row r="147" spans="1:10" ht="12.75">
      <c r="A147" s="5"/>
      <c r="B147" s="65" t="str">
        <f>datos!$B$25</f>
        <v>Puerta Interior:</v>
      </c>
      <c r="C147" s="13">
        <f>$C$15</f>
        <v>0</v>
      </c>
      <c r="D147" s="13">
        <f>datos!$C$16</f>
        <v>2.1</v>
      </c>
      <c r="E147" s="14">
        <f t="shared" si="9"/>
        <v>0</v>
      </c>
      <c r="F147" s="14"/>
      <c r="G147" s="14">
        <f t="shared" si="10"/>
        <v>0</v>
      </c>
      <c r="H147" s="15">
        <f>datos!$C$25</f>
        <v>2.9</v>
      </c>
      <c r="I147" s="68">
        <f>datos!$J$14</f>
        <v>14</v>
      </c>
      <c r="J147" s="16">
        <f t="shared" si="11"/>
        <v>0</v>
      </c>
    </row>
    <row r="148" spans="1:10" ht="12.75">
      <c r="A148" s="5"/>
      <c r="B148" s="66" t="str">
        <f>datos!$B$26</f>
        <v>Pared Interior:</v>
      </c>
      <c r="C148" s="8">
        <f>$C$16</f>
        <v>0</v>
      </c>
      <c r="D148" s="8">
        <f>datos!$C$14</f>
        <v>3</v>
      </c>
      <c r="E148" s="17">
        <f t="shared" si="9"/>
        <v>0</v>
      </c>
      <c r="F148" s="7"/>
      <c r="G148" s="17">
        <f t="shared" si="10"/>
        <v>0</v>
      </c>
      <c r="H148" s="7">
        <f>datos!$C$26</f>
        <v>2.1</v>
      </c>
      <c r="I148" s="69">
        <f>datos!$J$14</f>
        <v>14</v>
      </c>
      <c r="J148" s="18">
        <f t="shared" si="11"/>
        <v>0</v>
      </c>
    </row>
    <row r="149" spans="1:10" ht="12.75">
      <c r="A149" s="5"/>
      <c r="B149" s="67" t="str">
        <f>datos!$B$27</f>
        <v>Suelo sobre terreno:</v>
      </c>
      <c r="C149" s="19">
        <f>$C$17</f>
        <v>0</v>
      </c>
      <c r="D149" s="19">
        <f>$D$17</f>
        <v>0</v>
      </c>
      <c r="E149" s="20">
        <f>$E$17</f>
        <v>0</v>
      </c>
      <c r="F149" s="21"/>
      <c r="G149" s="20">
        <f t="shared" si="10"/>
        <v>0</v>
      </c>
      <c r="H149" s="21">
        <f>datos!$C$27</f>
        <v>1.8</v>
      </c>
      <c r="I149" s="70">
        <f>datos!$J$15</f>
        <v>14.7</v>
      </c>
      <c r="J149" s="22">
        <f t="shared" si="11"/>
        <v>0</v>
      </c>
    </row>
    <row r="150" spans="1:10" ht="12.75">
      <c r="A150" s="5"/>
      <c r="B150" s="67" t="str">
        <f>datos!$B$28</f>
        <v>Forjado con LNC:</v>
      </c>
      <c r="C150" s="19">
        <f>$C$18</f>
        <v>0</v>
      </c>
      <c r="D150" s="19">
        <f>$D$18</f>
        <v>0</v>
      </c>
      <c r="E150" s="20">
        <f>$E$18</f>
        <v>0</v>
      </c>
      <c r="F150" s="21"/>
      <c r="G150" s="20">
        <f t="shared" si="10"/>
        <v>0</v>
      </c>
      <c r="H150" s="21">
        <f>datos!$C$28</f>
        <v>1.4</v>
      </c>
      <c r="I150" s="70">
        <f>datos!$J$14</f>
        <v>14</v>
      </c>
      <c r="J150" s="22">
        <f t="shared" si="11"/>
        <v>0</v>
      </c>
    </row>
    <row r="151" spans="1:10" ht="12.75">
      <c r="A151" s="5"/>
      <c r="B151" s="67" t="str">
        <f>datos!$B$29</f>
        <v>Forjado exterior:</v>
      </c>
      <c r="C151" s="19">
        <f>$C$19</f>
        <v>0</v>
      </c>
      <c r="D151" s="19">
        <f>$D$19</f>
        <v>0</v>
      </c>
      <c r="E151" s="20">
        <f>$E$19</f>
        <v>0</v>
      </c>
      <c r="F151" s="21"/>
      <c r="G151" s="20">
        <f t="shared" si="10"/>
        <v>0</v>
      </c>
      <c r="H151" s="21">
        <f>datos!$C$29</f>
        <v>1.4</v>
      </c>
      <c r="I151" s="70">
        <f>datos!$J$13</f>
        <v>15.4</v>
      </c>
      <c r="J151" s="22">
        <f t="shared" si="11"/>
        <v>0</v>
      </c>
    </row>
    <row r="152" spans="1:10" ht="12.75">
      <c r="A152" s="5"/>
      <c r="B152" s="67" t="str">
        <f>datos!$B$30</f>
        <v>Cubierta:</v>
      </c>
      <c r="C152" s="19">
        <f>$C$20</f>
        <v>0</v>
      </c>
      <c r="D152" s="19">
        <f>$D$20</f>
        <v>0</v>
      </c>
      <c r="E152" s="20">
        <f>$E$20</f>
        <v>0</v>
      </c>
      <c r="F152" s="21"/>
      <c r="G152" s="20">
        <f t="shared" si="10"/>
        <v>0</v>
      </c>
      <c r="H152" s="21">
        <f>datos!$C$30</f>
        <v>0.91</v>
      </c>
      <c r="I152" s="70">
        <f>datos!$J$13</f>
        <v>15.4</v>
      </c>
      <c r="J152" s="22">
        <f t="shared" si="11"/>
        <v>0</v>
      </c>
    </row>
    <row r="153" spans="1:10" ht="12.75">
      <c r="A153" s="5"/>
      <c r="B153" s="189" t="s">
        <v>20</v>
      </c>
      <c r="C153" s="190"/>
      <c r="D153" s="190"/>
      <c r="E153" s="190"/>
      <c r="F153" s="190"/>
      <c r="G153" s="190"/>
      <c r="H153" s="190"/>
      <c r="I153" s="191"/>
      <c r="J153" s="18">
        <f>SUM(J143:J152)</f>
        <v>0</v>
      </c>
    </row>
    <row r="154" spans="1:10" ht="12.75">
      <c r="A154" s="5"/>
      <c r="B154" s="5"/>
      <c r="C154" s="5"/>
      <c r="D154" s="5"/>
      <c r="E154" s="6"/>
      <c r="F154" s="6"/>
      <c r="G154" s="6"/>
      <c r="H154" s="6"/>
      <c r="I154" s="6"/>
      <c r="J154" s="5"/>
    </row>
    <row r="155" spans="1:10" ht="12.75">
      <c r="A155" s="5"/>
      <c r="B155" s="5"/>
      <c r="C155" s="5"/>
      <c r="D155" s="5"/>
      <c r="E155" s="6"/>
      <c r="F155" s="6"/>
      <c r="G155" s="6"/>
      <c r="H155" s="6"/>
      <c r="I155" s="6"/>
      <c r="J155" s="5"/>
    </row>
    <row r="156" spans="1:10" ht="12.75">
      <c r="A156" s="5"/>
      <c r="B156" s="5" t="s">
        <v>21</v>
      </c>
      <c r="C156" s="5"/>
      <c r="D156" s="5"/>
      <c r="E156" s="23">
        <f>MAX(G149:G152)</f>
        <v>0</v>
      </c>
      <c r="F156" s="6" t="s">
        <v>22</v>
      </c>
      <c r="G156" s="6"/>
      <c r="H156" s="6"/>
      <c r="I156" s="6"/>
      <c r="J156" s="5"/>
    </row>
    <row r="157" spans="1:10" ht="12.75">
      <c r="A157" s="5"/>
      <c r="B157" s="5"/>
      <c r="C157" s="5"/>
      <c r="D157" s="5"/>
      <c r="E157" s="6"/>
      <c r="F157" s="6"/>
      <c r="G157" s="6"/>
      <c r="H157" s="6"/>
      <c r="I157" s="6"/>
      <c r="J157" s="5"/>
    </row>
    <row r="158" spans="1:10" ht="12.75">
      <c r="A158" s="5"/>
      <c r="B158" s="7" t="s">
        <v>23</v>
      </c>
      <c r="C158" s="181" t="s">
        <v>24</v>
      </c>
      <c r="D158" s="181"/>
      <c r="E158" s="7" t="s">
        <v>25</v>
      </c>
      <c r="F158" s="7" t="s">
        <v>26</v>
      </c>
      <c r="G158" s="7" t="s">
        <v>27</v>
      </c>
      <c r="H158" s="24" t="s">
        <v>28</v>
      </c>
      <c r="I158" s="182" t="s">
        <v>29</v>
      </c>
      <c r="J158" s="183"/>
    </row>
    <row r="159" spans="1:10" ht="12.75">
      <c r="A159" s="6"/>
      <c r="B159" s="7">
        <f>datos!$C$14</f>
        <v>3</v>
      </c>
      <c r="C159" s="185">
        <f>E156*B159</f>
        <v>0</v>
      </c>
      <c r="D159" s="185"/>
      <c r="E159" s="7">
        <f>datos!$D$48</f>
        <v>0.7</v>
      </c>
      <c r="F159" s="7">
        <v>0.24</v>
      </c>
      <c r="G159" s="7">
        <v>1.204</v>
      </c>
      <c r="H159" s="69">
        <f>datos!$J$13</f>
        <v>15.4</v>
      </c>
      <c r="I159" s="186">
        <f>C159*E159*F159*G159*H159</f>
        <v>0</v>
      </c>
      <c r="J159" s="186"/>
    </row>
    <row r="160" spans="1:10" ht="12.75">
      <c r="A160" s="5"/>
      <c r="B160" s="5"/>
      <c r="C160" s="5"/>
      <c r="D160" s="5"/>
      <c r="E160" s="6"/>
      <c r="F160" s="6"/>
      <c r="G160" s="6"/>
      <c r="H160" s="6"/>
      <c r="I160" s="6"/>
      <c r="J160" s="5"/>
    </row>
    <row r="161" spans="1:10" ht="12.75">
      <c r="A161" s="5"/>
      <c r="B161" s="5" t="s">
        <v>30</v>
      </c>
      <c r="C161" s="5"/>
      <c r="D161" s="5"/>
      <c r="E161" s="6"/>
      <c r="F161" s="6"/>
      <c r="G161" s="6"/>
      <c r="H161" s="6"/>
      <c r="I161" s="6"/>
      <c r="J161" s="5"/>
    </row>
    <row r="162" spans="1:10" ht="12.75">
      <c r="A162" s="5"/>
      <c r="B162" s="5"/>
      <c r="C162" s="5"/>
      <c r="D162" s="5"/>
      <c r="E162" s="6"/>
      <c r="F162" s="6"/>
      <c r="G162" s="6"/>
      <c r="H162" s="6"/>
      <c r="I162" s="6"/>
      <c r="J162" s="5"/>
    </row>
    <row r="163" spans="1:10" ht="12.75">
      <c r="A163" s="5"/>
      <c r="B163" s="8"/>
      <c r="C163" s="182" t="s">
        <v>31</v>
      </c>
      <c r="D163" s="183"/>
      <c r="E163" s="182" t="s">
        <v>32</v>
      </c>
      <c r="F163" s="183"/>
      <c r="G163" s="182"/>
      <c r="H163" s="183"/>
      <c r="I163" s="7" t="s">
        <v>33</v>
      </c>
      <c r="J163" s="5"/>
    </row>
    <row r="164" spans="1:10" ht="12.75">
      <c r="A164" s="5"/>
      <c r="B164" s="7" t="s">
        <v>34</v>
      </c>
      <c r="C164" s="187">
        <f>$C$32</f>
        <v>0</v>
      </c>
      <c r="D164" s="188"/>
      <c r="E164" s="187">
        <f>datos!$C$52</f>
        <v>0</v>
      </c>
      <c r="F164" s="188"/>
      <c r="G164" s="187">
        <f>$G$32</f>
        <v>0</v>
      </c>
      <c r="H164" s="188"/>
      <c r="I164" s="26">
        <f>SUM(C164:H164)</f>
        <v>0</v>
      </c>
      <c r="J164" s="5"/>
    </row>
    <row r="165" spans="1:10" ht="12.75">
      <c r="A165" s="5"/>
      <c r="B165" s="5"/>
      <c r="C165" s="5"/>
      <c r="D165" s="5"/>
      <c r="E165" s="6"/>
      <c r="F165" s="6"/>
      <c r="G165" s="6"/>
      <c r="H165" s="6"/>
      <c r="I165" s="6"/>
      <c r="J165" s="5"/>
    </row>
    <row r="166" spans="1:10" ht="12.75">
      <c r="A166" s="5"/>
      <c r="B166" s="5" t="s">
        <v>124</v>
      </c>
      <c r="C166" s="5"/>
      <c r="D166" s="5"/>
      <c r="E166" s="6"/>
      <c r="F166" s="6"/>
      <c r="G166" s="6"/>
      <c r="H166" s="6"/>
      <c r="I166" s="6"/>
      <c r="J166" s="5"/>
    </row>
    <row r="167" spans="1:10" ht="12.75">
      <c r="A167" s="5"/>
      <c r="B167" s="5"/>
      <c r="C167" s="5"/>
      <c r="D167" s="5"/>
      <c r="E167" s="6"/>
      <c r="F167" s="6"/>
      <c r="G167" s="6"/>
      <c r="H167" s="6"/>
      <c r="I167" s="6"/>
      <c r="J167" s="5"/>
    </row>
    <row r="168" spans="1:10" ht="12.75">
      <c r="A168" s="5"/>
      <c r="B168" s="184" t="s">
        <v>35</v>
      </c>
      <c r="C168" s="184"/>
      <c r="D168" s="184"/>
      <c r="E168" s="27">
        <f>(J153+I159)*(1+I164)</f>
        <v>0</v>
      </c>
      <c r="F168" s="6" t="s">
        <v>19</v>
      </c>
      <c r="G168" s="6"/>
      <c r="H168" s="6"/>
      <c r="I168" s="6"/>
      <c r="J168" s="5"/>
    </row>
    <row r="169" spans="1:10" ht="12.75">
      <c r="A169" s="5"/>
      <c r="B169" s="5"/>
      <c r="C169" s="5"/>
      <c r="D169" s="5"/>
      <c r="E169" s="6"/>
      <c r="F169" s="6"/>
      <c r="G169" s="6"/>
      <c r="H169" s="6"/>
      <c r="I169" s="6"/>
      <c r="J169" s="5"/>
    </row>
    <row r="170" spans="1:10" ht="12.75">
      <c r="A170" s="5"/>
      <c r="B170" s="184" t="s">
        <v>125</v>
      </c>
      <c r="C170" s="184"/>
      <c r="D170" s="184"/>
      <c r="E170" s="76">
        <f>$E$38</f>
        <v>24</v>
      </c>
      <c r="F170" s="6" t="s">
        <v>126</v>
      </c>
      <c r="G170" s="6"/>
      <c r="H170" s="6"/>
      <c r="I170" s="6"/>
      <c r="J170" s="5"/>
    </row>
    <row r="171" spans="1:10" ht="13.5" thickBot="1">
      <c r="A171" s="5"/>
      <c r="B171" s="5"/>
      <c r="C171" s="5"/>
      <c r="D171" s="5"/>
      <c r="E171" s="6"/>
      <c r="F171" s="6"/>
      <c r="G171" s="6"/>
      <c r="H171" s="6"/>
      <c r="I171" s="6"/>
      <c r="J171" s="5"/>
    </row>
    <row r="172" spans="1:10" ht="13.5" thickBot="1">
      <c r="A172" s="5"/>
      <c r="B172" s="184" t="s">
        <v>127</v>
      </c>
      <c r="C172" s="184"/>
      <c r="D172" s="184"/>
      <c r="E172" s="77">
        <f>E170*E168</f>
        <v>0</v>
      </c>
      <c r="F172" s="78" t="s">
        <v>129</v>
      </c>
      <c r="G172" s="79">
        <f>E172/860</f>
        <v>0</v>
      </c>
      <c r="H172" s="80" t="s">
        <v>130</v>
      </c>
      <c r="I172" s="6"/>
      <c r="J172" s="5"/>
    </row>
    <row r="173" spans="1:10" ht="13.5" thickBot="1">
      <c r="A173" s="5"/>
      <c r="B173" s="5"/>
      <c r="C173" s="5"/>
      <c r="D173" s="5"/>
      <c r="E173" s="75"/>
      <c r="F173" s="6"/>
      <c r="G173" s="75"/>
      <c r="H173" s="6"/>
      <c r="I173" s="6"/>
      <c r="J173" s="5"/>
    </row>
    <row r="174" spans="1:10" ht="13.5" thickBot="1">
      <c r="A174" s="5"/>
      <c r="B174" s="184" t="s">
        <v>128</v>
      </c>
      <c r="C174" s="184"/>
      <c r="D174" s="184"/>
      <c r="E174" s="77">
        <f>E172*datos!J$10</f>
        <v>0</v>
      </c>
      <c r="F174" s="78" t="s">
        <v>131</v>
      </c>
      <c r="G174" s="79">
        <f>E174/860</f>
        <v>0</v>
      </c>
      <c r="H174" s="80" t="s">
        <v>132</v>
      </c>
      <c r="I174" s="6"/>
      <c r="J174" s="5"/>
    </row>
    <row r="175" spans="1:10" ht="12.75">
      <c r="A175" s="5"/>
      <c r="B175" s="6"/>
      <c r="C175" s="6"/>
      <c r="D175" s="6"/>
      <c r="E175" s="81"/>
      <c r="F175" s="82"/>
      <c r="G175" s="81"/>
      <c r="H175" s="83"/>
      <c r="I175" s="6"/>
      <c r="J175" s="5"/>
    </row>
    <row r="176" ht="12.75"/>
    <row r="177" spans="1:10" ht="12.75">
      <c r="A177" s="5"/>
      <c r="B177" s="5"/>
      <c r="C177" s="5"/>
      <c r="D177" s="5"/>
      <c r="E177" s="6"/>
      <c r="F177" s="6"/>
      <c r="G177" s="6"/>
      <c r="H177" s="6"/>
      <c r="I177" s="6"/>
      <c r="J177" s="5"/>
    </row>
    <row r="178" spans="1:10" ht="12.75">
      <c r="A178" s="5"/>
      <c r="B178" s="5"/>
      <c r="C178" s="5" t="s">
        <v>4</v>
      </c>
      <c r="D178" s="5"/>
      <c r="E178" s="6"/>
      <c r="F178" s="6"/>
      <c r="G178" s="6"/>
      <c r="H178" s="6"/>
      <c r="I178" s="6"/>
      <c r="J178" s="5"/>
    </row>
    <row r="179" spans="1:10" ht="12.75">
      <c r="A179" s="5"/>
      <c r="B179" s="5"/>
      <c r="C179" s="5"/>
      <c r="D179" s="5"/>
      <c r="E179" s="6"/>
      <c r="F179" s="6"/>
      <c r="G179" s="6"/>
      <c r="H179" s="6"/>
      <c r="I179" s="6"/>
      <c r="J179" s="5"/>
    </row>
    <row r="180" spans="1:10" ht="12.75">
      <c r="A180" s="5"/>
      <c r="B180" s="5"/>
      <c r="C180" s="5"/>
      <c r="D180" s="5"/>
      <c r="E180" s="6"/>
      <c r="F180" s="6"/>
      <c r="G180" s="6"/>
      <c r="H180" s="6"/>
      <c r="I180" s="6"/>
      <c r="J180" s="5"/>
    </row>
    <row r="181" spans="1:10" ht="12.75">
      <c r="A181" s="5"/>
      <c r="B181" s="5" t="s">
        <v>110</v>
      </c>
      <c r="C181" s="5">
        <v>5</v>
      </c>
      <c r="D181" s="60" t="s">
        <v>122</v>
      </c>
      <c r="E181" s="6"/>
      <c r="F181" s="6"/>
      <c r="G181" s="6"/>
      <c r="H181" s="6"/>
      <c r="I181" s="6"/>
      <c r="J181" s="5"/>
    </row>
    <row r="182" spans="1:10" ht="12.75">
      <c r="A182" s="5"/>
      <c r="B182" s="5"/>
      <c r="C182" s="5"/>
      <c r="D182" s="5"/>
      <c r="E182" s="6"/>
      <c r="F182" s="6"/>
      <c r="G182" s="6"/>
      <c r="H182" s="6"/>
      <c r="I182" s="6"/>
      <c r="J182" s="5"/>
    </row>
    <row r="183" spans="1:10" ht="12.75">
      <c r="A183" s="5"/>
      <c r="B183" s="5" t="s">
        <v>6</v>
      </c>
      <c r="C183" s="5"/>
      <c r="D183" s="5"/>
      <c r="E183" s="6"/>
      <c r="F183" s="6"/>
      <c r="G183" s="6"/>
      <c r="H183" s="6"/>
      <c r="I183" s="6"/>
      <c r="J183" s="5"/>
    </row>
    <row r="184" spans="1:10" ht="12.75">
      <c r="A184" s="5"/>
      <c r="B184" s="5"/>
      <c r="C184" s="5"/>
      <c r="D184" s="5"/>
      <c r="E184" s="6"/>
      <c r="F184" s="6"/>
      <c r="G184" s="6"/>
      <c r="H184" s="6"/>
      <c r="I184" s="6"/>
      <c r="J184" s="5"/>
    </row>
    <row r="185" spans="1:10" ht="12.75">
      <c r="A185" s="5"/>
      <c r="B185" s="181" t="s">
        <v>7</v>
      </c>
      <c r="C185" s="181" t="s">
        <v>8</v>
      </c>
      <c r="D185" s="181"/>
      <c r="E185" s="7" t="s">
        <v>9</v>
      </c>
      <c r="F185" s="7" t="s">
        <v>10</v>
      </c>
      <c r="G185" s="7" t="s">
        <v>11</v>
      </c>
      <c r="H185" s="7" t="s">
        <v>12</v>
      </c>
      <c r="I185" s="7" t="s">
        <v>13</v>
      </c>
      <c r="J185" s="8" t="s">
        <v>14</v>
      </c>
    </row>
    <row r="186" spans="1:10" ht="12.75">
      <c r="A186" s="5"/>
      <c r="B186" s="181"/>
      <c r="C186" s="7" t="s">
        <v>15</v>
      </c>
      <c r="D186" s="7" t="s">
        <v>16</v>
      </c>
      <c r="E186" s="7" t="s">
        <v>17</v>
      </c>
      <c r="F186" s="7" t="s">
        <v>17</v>
      </c>
      <c r="G186" s="7" t="s">
        <v>17</v>
      </c>
      <c r="H186" s="7"/>
      <c r="I186" s="7" t="s">
        <v>18</v>
      </c>
      <c r="J186" s="7" t="s">
        <v>19</v>
      </c>
    </row>
    <row r="187" spans="1:10" ht="12.75">
      <c r="A187" s="5"/>
      <c r="B187" s="9" t="str">
        <f>datos!$B$21</f>
        <v>Muro Exterior:</v>
      </c>
      <c r="C187" s="9">
        <f>$C$11</f>
        <v>0</v>
      </c>
      <c r="D187" s="71">
        <f>datos!$C$14</f>
        <v>3</v>
      </c>
      <c r="E187" s="10">
        <f aca="true" t="shared" si="12" ref="E187:E192">C187*D187</f>
        <v>0</v>
      </c>
      <c r="F187" s="10">
        <f>E188+E189</f>
        <v>0</v>
      </c>
      <c r="G187" s="10">
        <f aca="true" t="shared" si="13" ref="G187:G196">E187-F187</f>
        <v>0</v>
      </c>
      <c r="H187" s="11">
        <f>datos!$C$21</f>
        <v>1.06</v>
      </c>
      <c r="I187" s="29">
        <f>datos!$K$13</f>
        <v>12</v>
      </c>
      <c r="J187" s="12">
        <f aca="true" t="shared" si="14" ref="J187:J196">G187*H187*I187</f>
        <v>0</v>
      </c>
    </row>
    <row r="188" spans="1:10" ht="12.75">
      <c r="A188" s="5"/>
      <c r="B188" s="9" t="str">
        <f>datos!$B$22</f>
        <v>Ventana:</v>
      </c>
      <c r="C188" s="9">
        <f>$C$12</f>
        <v>0</v>
      </c>
      <c r="D188" s="9">
        <f>datos!$C$15</f>
        <v>1.5</v>
      </c>
      <c r="E188" s="10">
        <f t="shared" si="12"/>
        <v>0</v>
      </c>
      <c r="F188" s="11"/>
      <c r="G188" s="10">
        <f t="shared" si="13"/>
        <v>0</v>
      </c>
      <c r="H188" s="11">
        <f>datos!$C$22</f>
        <v>5</v>
      </c>
      <c r="I188" s="29">
        <f>datos!$K$13</f>
        <v>12</v>
      </c>
      <c r="J188" s="12">
        <f t="shared" si="14"/>
        <v>0</v>
      </c>
    </row>
    <row r="189" spans="1:10" ht="12.75">
      <c r="A189" s="5"/>
      <c r="B189" s="9" t="str">
        <f>datos!$B$23</f>
        <v>Puerta Ext.:</v>
      </c>
      <c r="C189" s="9">
        <f>$C$13</f>
        <v>0</v>
      </c>
      <c r="D189" s="9">
        <f>datos!$C$16</f>
        <v>2.1</v>
      </c>
      <c r="E189" s="10">
        <f t="shared" si="12"/>
        <v>0</v>
      </c>
      <c r="F189" s="11"/>
      <c r="G189" s="10">
        <f t="shared" si="13"/>
        <v>0</v>
      </c>
      <c r="H189" s="11">
        <f>datos!$C$23</f>
        <v>5</v>
      </c>
      <c r="I189" s="29">
        <f>datos!$K$13</f>
        <v>12</v>
      </c>
      <c r="J189" s="12">
        <f t="shared" si="14"/>
        <v>0</v>
      </c>
    </row>
    <row r="190" spans="1:10" ht="12.75">
      <c r="A190" s="5"/>
      <c r="B190" s="65" t="str">
        <f>datos!$B$24</f>
        <v>Muro Interior:</v>
      </c>
      <c r="C190" s="13">
        <f>$C$14</f>
        <v>0</v>
      </c>
      <c r="D190" s="13">
        <f>datos!$C$14</f>
        <v>3</v>
      </c>
      <c r="E190" s="14">
        <f t="shared" si="12"/>
        <v>0</v>
      </c>
      <c r="F190" s="14">
        <f>E191</f>
        <v>0</v>
      </c>
      <c r="G190" s="14">
        <f t="shared" si="13"/>
        <v>0</v>
      </c>
      <c r="H190" s="15">
        <f>datos!$C$24</f>
        <v>1.76</v>
      </c>
      <c r="I190" s="68">
        <f>datos!$K$14</f>
        <v>14</v>
      </c>
      <c r="J190" s="16">
        <f t="shared" si="14"/>
        <v>0</v>
      </c>
    </row>
    <row r="191" spans="1:10" ht="12.75">
      <c r="A191" s="5"/>
      <c r="B191" s="65" t="str">
        <f>datos!$B$25</f>
        <v>Puerta Interior:</v>
      </c>
      <c r="C191" s="13">
        <f>$C$15</f>
        <v>0</v>
      </c>
      <c r="D191" s="13">
        <f>datos!$C$16</f>
        <v>2.1</v>
      </c>
      <c r="E191" s="14">
        <f t="shared" si="12"/>
        <v>0</v>
      </c>
      <c r="F191" s="14"/>
      <c r="G191" s="14">
        <f t="shared" si="13"/>
        <v>0</v>
      </c>
      <c r="H191" s="15">
        <f>datos!$C$25</f>
        <v>2.9</v>
      </c>
      <c r="I191" s="68">
        <f>datos!$K$14</f>
        <v>14</v>
      </c>
      <c r="J191" s="16">
        <f t="shared" si="14"/>
        <v>0</v>
      </c>
    </row>
    <row r="192" spans="1:10" ht="12.75">
      <c r="A192" s="5"/>
      <c r="B192" s="66" t="str">
        <f>datos!$B$26</f>
        <v>Pared Interior:</v>
      </c>
      <c r="C192" s="8">
        <f>$C$16</f>
        <v>0</v>
      </c>
      <c r="D192" s="8">
        <f>datos!$C$14</f>
        <v>3</v>
      </c>
      <c r="E192" s="17">
        <f t="shared" si="12"/>
        <v>0</v>
      </c>
      <c r="F192" s="7"/>
      <c r="G192" s="17">
        <f t="shared" si="13"/>
        <v>0</v>
      </c>
      <c r="H192" s="7">
        <f>datos!$C$26</f>
        <v>2.1</v>
      </c>
      <c r="I192" s="69">
        <f>datos!$K$14</f>
        <v>14</v>
      </c>
      <c r="J192" s="18">
        <f t="shared" si="14"/>
        <v>0</v>
      </c>
    </row>
    <row r="193" spans="1:10" ht="12.75">
      <c r="A193" s="5"/>
      <c r="B193" s="67" t="str">
        <f>datos!$B$27</f>
        <v>Suelo sobre terreno:</v>
      </c>
      <c r="C193" s="19">
        <f>$C$17</f>
        <v>0</v>
      </c>
      <c r="D193" s="19">
        <f>$D$17</f>
        <v>0</v>
      </c>
      <c r="E193" s="20">
        <f>$E$17</f>
        <v>0</v>
      </c>
      <c r="F193" s="21"/>
      <c r="G193" s="20">
        <f t="shared" si="13"/>
        <v>0</v>
      </c>
      <c r="H193" s="21">
        <f>datos!$C$27</f>
        <v>1.8</v>
      </c>
      <c r="I193" s="70">
        <f>datos!$K$15</f>
        <v>11</v>
      </c>
      <c r="J193" s="22">
        <f t="shared" si="14"/>
        <v>0</v>
      </c>
    </row>
    <row r="194" spans="1:10" ht="12.75">
      <c r="A194" s="5"/>
      <c r="B194" s="67" t="str">
        <f>datos!$B$28</f>
        <v>Forjado con LNC:</v>
      </c>
      <c r="C194" s="19">
        <f>$C$18</f>
        <v>0</v>
      </c>
      <c r="D194" s="19">
        <f>$D$18</f>
        <v>0</v>
      </c>
      <c r="E194" s="20">
        <f>$E$18</f>
        <v>0</v>
      </c>
      <c r="F194" s="21"/>
      <c r="G194" s="20">
        <f t="shared" si="13"/>
        <v>0</v>
      </c>
      <c r="H194" s="21">
        <f>datos!$C$28</f>
        <v>1.4</v>
      </c>
      <c r="I194" s="70">
        <f>datos!$K$14</f>
        <v>14</v>
      </c>
      <c r="J194" s="22">
        <f t="shared" si="14"/>
        <v>0</v>
      </c>
    </row>
    <row r="195" spans="1:10" ht="12.75">
      <c r="A195" s="5"/>
      <c r="B195" s="67" t="str">
        <f>datos!$B$29</f>
        <v>Forjado exterior:</v>
      </c>
      <c r="C195" s="19">
        <f>$C$19</f>
        <v>0</v>
      </c>
      <c r="D195" s="19">
        <f>$D$19</f>
        <v>0</v>
      </c>
      <c r="E195" s="20">
        <f>$E$19</f>
        <v>0</v>
      </c>
      <c r="F195" s="21"/>
      <c r="G195" s="20">
        <f t="shared" si="13"/>
        <v>0</v>
      </c>
      <c r="H195" s="21">
        <f>datos!$C$29</f>
        <v>1.4</v>
      </c>
      <c r="I195" s="70">
        <f>datos!$K$13</f>
        <v>12</v>
      </c>
      <c r="J195" s="22">
        <f t="shared" si="14"/>
        <v>0</v>
      </c>
    </row>
    <row r="196" spans="1:10" ht="12.75">
      <c r="A196" s="5"/>
      <c r="B196" s="67" t="str">
        <f>datos!$B$30</f>
        <v>Cubierta:</v>
      </c>
      <c r="C196" s="19">
        <f>$C$20</f>
        <v>0</v>
      </c>
      <c r="D196" s="19">
        <f>$D$20</f>
        <v>0</v>
      </c>
      <c r="E196" s="20">
        <f>$E$20</f>
        <v>0</v>
      </c>
      <c r="F196" s="21"/>
      <c r="G196" s="20">
        <f t="shared" si="13"/>
        <v>0</v>
      </c>
      <c r="H196" s="21">
        <f>datos!$C$30</f>
        <v>0.91</v>
      </c>
      <c r="I196" s="70">
        <f>datos!$K$13</f>
        <v>12</v>
      </c>
      <c r="J196" s="22">
        <f t="shared" si="14"/>
        <v>0</v>
      </c>
    </row>
    <row r="197" spans="1:10" ht="12.75">
      <c r="A197" s="5"/>
      <c r="B197" s="189" t="s">
        <v>20</v>
      </c>
      <c r="C197" s="190"/>
      <c r="D197" s="190"/>
      <c r="E197" s="190"/>
      <c r="F197" s="190"/>
      <c r="G197" s="190"/>
      <c r="H197" s="190"/>
      <c r="I197" s="191"/>
      <c r="J197" s="18">
        <f>SUM(J187:J196)</f>
        <v>0</v>
      </c>
    </row>
    <row r="198" spans="1:10" ht="12.75">
      <c r="A198" s="5"/>
      <c r="B198" s="5"/>
      <c r="C198" s="5"/>
      <c r="D198" s="5"/>
      <c r="E198" s="6"/>
      <c r="F198" s="6"/>
      <c r="G198" s="6"/>
      <c r="H198" s="6"/>
      <c r="I198" s="6"/>
      <c r="J198" s="5"/>
    </row>
    <row r="199" spans="1:10" ht="12.75">
      <c r="A199" s="5"/>
      <c r="B199" s="5"/>
      <c r="C199" s="5"/>
      <c r="D199" s="5"/>
      <c r="E199" s="6"/>
      <c r="F199" s="6"/>
      <c r="G199" s="6"/>
      <c r="H199" s="6"/>
      <c r="I199" s="6"/>
      <c r="J199" s="5"/>
    </row>
    <row r="200" spans="1:10" ht="12.75">
      <c r="A200" s="5"/>
      <c r="B200" s="5" t="s">
        <v>21</v>
      </c>
      <c r="C200" s="5"/>
      <c r="D200" s="5"/>
      <c r="E200" s="23">
        <f>MAX(G193:G196)</f>
        <v>0</v>
      </c>
      <c r="F200" s="6" t="s">
        <v>22</v>
      </c>
      <c r="G200" s="6"/>
      <c r="H200" s="6"/>
      <c r="I200" s="6"/>
      <c r="J200" s="5"/>
    </row>
    <row r="201" spans="1:10" ht="12.75">
      <c r="A201" s="5"/>
      <c r="B201" s="5"/>
      <c r="C201" s="5"/>
      <c r="D201" s="5"/>
      <c r="E201" s="6"/>
      <c r="F201" s="6"/>
      <c r="G201" s="6"/>
      <c r="H201" s="6"/>
      <c r="I201" s="6"/>
      <c r="J201" s="5"/>
    </row>
    <row r="202" spans="1:10" ht="12.75">
      <c r="A202" s="5"/>
      <c r="B202" s="7" t="s">
        <v>23</v>
      </c>
      <c r="C202" s="181" t="s">
        <v>24</v>
      </c>
      <c r="D202" s="181"/>
      <c r="E202" s="7" t="s">
        <v>25</v>
      </c>
      <c r="F202" s="7" t="s">
        <v>26</v>
      </c>
      <c r="G202" s="7" t="s">
        <v>27</v>
      </c>
      <c r="H202" s="24" t="s">
        <v>28</v>
      </c>
      <c r="I202" s="182" t="s">
        <v>29</v>
      </c>
      <c r="J202" s="183"/>
    </row>
    <row r="203" spans="1:10" ht="12.75">
      <c r="A203" s="6"/>
      <c r="B203" s="7">
        <f>datos!$C$14</f>
        <v>3</v>
      </c>
      <c r="C203" s="185">
        <f>E200*B203</f>
        <v>0</v>
      </c>
      <c r="D203" s="185"/>
      <c r="E203" s="7">
        <f>datos!$D$48</f>
        <v>0.7</v>
      </c>
      <c r="F203" s="7">
        <v>0.24</v>
      </c>
      <c r="G203" s="7">
        <v>1.204</v>
      </c>
      <c r="H203" s="69">
        <f>datos!$K$13</f>
        <v>12</v>
      </c>
      <c r="I203" s="186">
        <f>C203*E203*F203*G203*H203</f>
        <v>0</v>
      </c>
      <c r="J203" s="186"/>
    </row>
    <row r="204" spans="1:10" ht="12.75">
      <c r="A204" s="5"/>
      <c r="B204" s="5"/>
      <c r="C204" s="5"/>
      <c r="D204" s="5"/>
      <c r="E204" s="6"/>
      <c r="F204" s="6"/>
      <c r="G204" s="6"/>
      <c r="H204" s="6"/>
      <c r="I204" s="6"/>
      <c r="J204" s="5"/>
    </row>
    <row r="205" spans="1:10" ht="12.75">
      <c r="A205" s="5"/>
      <c r="B205" s="5" t="s">
        <v>30</v>
      </c>
      <c r="C205" s="5"/>
      <c r="D205" s="5"/>
      <c r="E205" s="6"/>
      <c r="F205" s="6"/>
      <c r="G205" s="6"/>
      <c r="H205" s="6"/>
      <c r="I205" s="6"/>
      <c r="J205" s="5"/>
    </row>
    <row r="206" spans="1:10" ht="12.75">
      <c r="A206" s="5"/>
      <c r="B206" s="5"/>
      <c r="C206" s="5"/>
      <c r="D206" s="5"/>
      <c r="E206" s="6"/>
      <c r="F206" s="6"/>
      <c r="G206" s="6"/>
      <c r="H206" s="6"/>
      <c r="I206" s="6"/>
      <c r="J206" s="5"/>
    </row>
    <row r="207" spans="1:10" ht="12.75">
      <c r="A207" s="5"/>
      <c r="B207" s="8"/>
      <c r="C207" s="182" t="s">
        <v>31</v>
      </c>
      <c r="D207" s="183"/>
      <c r="E207" s="182" t="s">
        <v>32</v>
      </c>
      <c r="F207" s="183"/>
      <c r="G207" s="182"/>
      <c r="H207" s="183"/>
      <c r="I207" s="7" t="s">
        <v>33</v>
      </c>
      <c r="J207" s="5"/>
    </row>
    <row r="208" spans="1:10" ht="12.75">
      <c r="A208" s="5"/>
      <c r="B208" s="7" t="s">
        <v>34</v>
      </c>
      <c r="C208" s="187">
        <f>$C$32</f>
        <v>0</v>
      </c>
      <c r="D208" s="188"/>
      <c r="E208" s="187">
        <f>datos!$C$52</f>
        <v>0</v>
      </c>
      <c r="F208" s="188"/>
      <c r="G208" s="187">
        <f>$G$32</f>
        <v>0</v>
      </c>
      <c r="H208" s="188"/>
      <c r="I208" s="26">
        <f>SUM(C208:H208)</f>
        <v>0</v>
      </c>
      <c r="J208" s="5"/>
    </row>
    <row r="209" spans="1:10" ht="12.75">
      <c r="A209" s="5"/>
      <c r="B209" s="5"/>
      <c r="C209" s="5"/>
      <c r="D209" s="5"/>
      <c r="E209" s="6"/>
      <c r="F209" s="6"/>
      <c r="G209" s="6"/>
      <c r="H209" s="6"/>
      <c r="I209" s="6"/>
      <c r="J209" s="5"/>
    </row>
    <row r="210" spans="1:10" ht="12.75">
      <c r="A210" s="5"/>
      <c r="B210" s="5" t="s">
        <v>124</v>
      </c>
      <c r="C210" s="5"/>
      <c r="D210" s="5"/>
      <c r="E210" s="6"/>
      <c r="F210" s="6"/>
      <c r="G210" s="6"/>
      <c r="H210" s="6"/>
      <c r="I210" s="6"/>
      <c r="J210" s="5"/>
    </row>
    <row r="211" spans="1:10" ht="12.75">
      <c r="A211" s="5"/>
      <c r="B211" s="5"/>
      <c r="C211" s="5"/>
      <c r="D211" s="5"/>
      <c r="E211" s="6"/>
      <c r="F211" s="6"/>
      <c r="G211" s="6"/>
      <c r="H211" s="6"/>
      <c r="I211" s="6"/>
      <c r="J211" s="5"/>
    </row>
    <row r="212" spans="1:10" ht="12.75">
      <c r="A212" s="5"/>
      <c r="B212" s="184" t="s">
        <v>35</v>
      </c>
      <c r="C212" s="184"/>
      <c r="D212" s="184"/>
      <c r="E212" s="27">
        <f>(J197+I203)*(1+I208)</f>
        <v>0</v>
      </c>
      <c r="F212" s="6" t="s">
        <v>19</v>
      </c>
      <c r="G212" s="6"/>
      <c r="H212" s="6"/>
      <c r="I212" s="6"/>
      <c r="J212" s="5"/>
    </row>
    <row r="213" spans="1:10" ht="12.75">
      <c r="A213" s="5"/>
      <c r="B213" s="5"/>
      <c r="C213" s="5"/>
      <c r="D213" s="5"/>
      <c r="E213" s="6"/>
      <c r="F213" s="6"/>
      <c r="G213" s="6"/>
      <c r="H213" s="6"/>
      <c r="I213" s="6"/>
      <c r="J213" s="5"/>
    </row>
    <row r="214" spans="1:10" ht="12.75">
      <c r="A214" s="5"/>
      <c r="B214" s="184" t="s">
        <v>125</v>
      </c>
      <c r="C214" s="184"/>
      <c r="D214" s="184"/>
      <c r="E214" s="76">
        <f>$E$38</f>
        <v>24</v>
      </c>
      <c r="F214" s="6" t="s">
        <v>126</v>
      </c>
      <c r="G214" s="6"/>
      <c r="H214" s="6"/>
      <c r="I214" s="6"/>
      <c r="J214" s="5"/>
    </row>
    <row r="215" spans="1:10" ht="13.5" thickBot="1">
      <c r="A215" s="5"/>
      <c r="B215" s="5"/>
      <c r="C215" s="5"/>
      <c r="D215" s="5"/>
      <c r="E215" s="6"/>
      <c r="F215" s="6"/>
      <c r="G215" s="6"/>
      <c r="H215" s="6"/>
      <c r="I215" s="6"/>
      <c r="J215" s="5"/>
    </row>
    <row r="216" spans="1:10" ht="13.5" thickBot="1">
      <c r="A216" s="5"/>
      <c r="B216" s="184" t="s">
        <v>127</v>
      </c>
      <c r="C216" s="184"/>
      <c r="D216" s="184"/>
      <c r="E216" s="77">
        <f>E214*E212</f>
        <v>0</v>
      </c>
      <c r="F216" s="78" t="s">
        <v>129</v>
      </c>
      <c r="G216" s="79">
        <f>E216/860</f>
        <v>0</v>
      </c>
      <c r="H216" s="80" t="s">
        <v>130</v>
      </c>
      <c r="I216" s="6"/>
      <c r="J216" s="5"/>
    </row>
    <row r="217" spans="1:10" ht="13.5" thickBot="1">
      <c r="A217" s="5"/>
      <c r="B217" s="5"/>
      <c r="C217" s="5"/>
      <c r="D217" s="5"/>
      <c r="E217" s="75"/>
      <c r="F217" s="6"/>
      <c r="G217" s="75"/>
      <c r="H217" s="6"/>
      <c r="I217" s="6"/>
      <c r="J217" s="5"/>
    </row>
    <row r="218" spans="1:10" ht="13.5" thickBot="1">
      <c r="A218" s="5"/>
      <c r="B218" s="184" t="s">
        <v>128</v>
      </c>
      <c r="C218" s="184"/>
      <c r="D218" s="184"/>
      <c r="E218" s="77">
        <f>E216*datos!K$10</f>
        <v>0</v>
      </c>
      <c r="F218" s="78" t="s">
        <v>131</v>
      </c>
      <c r="G218" s="79">
        <f>E218/860</f>
        <v>0</v>
      </c>
      <c r="H218" s="80" t="s">
        <v>132</v>
      </c>
      <c r="I218" s="6"/>
      <c r="J218" s="5"/>
    </row>
    <row r="219" ht="12.75"/>
    <row r="220" ht="12.75"/>
    <row r="221" spans="1:10" ht="12.75">
      <c r="A221" s="5"/>
      <c r="B221" s="5"/>
      <c r="C221" s="5"/>
      <c r="D221" s="5"/>
      <c r="E221" s="6"/>
      <c r="F221" s="6"/>
      <c r="G221" s="6"/>
      <c r="H221" s="6"/>
      <c r="I221" s="6"/>
      <c r="J221" s="5"/>
    </row>
    <row r="222" spans="1:10" ht="12.75">
      <c r="A222" s="5"/>
      <c r="B222" s="5"/>
      <c r="C222" s="5" t="s">
        <v>4</v>
      </c>
      <c r="D222" s="5"/>
      <c r="E222" s="6"/>
      <c r="F222" s="6"/>
      <c r="G222" s="6"/>
      <c r="H222" s="6"/>
      <c r="I222" s="6"/>
      <c r="J222" s="5"/>
    </row>
    <row r="223" spans="1:10" ht="12.75">
      <c r="A223" s="5"/>
      <c r="B223" s="5"/>
      <c r="C223" s="5"/>
      <c r="D223" s="5"/>
      <c r="E223" s="6"/>
      <c r="F223" s="6"/>
      <c r="G223" s="6"/>
      <c r="H223" s="6"/>
      <c r="I223" s="6"/>
      <c r="J223" s="5"/>
    </row>
    <row r="224" spans="1:10" ht="12.75">
      <c r="A224" s="5"/>
      <c r="B224" s="5"/>
      <c r="C224" s="5"/>
      <c r="D224" s="5"/>
      <c r="E224" s="6"/>
      <c r="F224" s="6"/>
      <c r="G224" s="6"/>
      <c r="H224" s="6"/>
      <c r="I224" s="6"/>
      <c r="J224" s="5"/>
    </row>
    <row r="225" spans="1:10" ht="12.75">
      <c r="A225" s="5"/>
      <c r="B225" s="5" t="s">
        <v>5</v>
      </c>
      <c r="C225" s="5">
        <v>6</v>
      </c>
      <c r="D225" s="60" t="s">
        <v>123</v>
      </c>
      <c r="E225" s="6"/>
      <c r="F225" s="6"/>
      <c r="G225" s="6"/>
      <c r="H225" s="6"/>
      <c r="I225" s="6"/>
      <c r="J225" s="5"/>
    </row>
    <row r="226" spans="1:10" ht="12.75">
      <c r="A226" s="5"/>
      <c r="B226" s="5"/>
      <c r="C226" s="5"/>
      <c r="D226" s="5"/>
      <c r="E226" s="6"/>
      <c r="F226" s="6"/>
      <c r="G226" s="6"/>
      <c r="H226" s="6"/>
      <c r="I226" s="6"/>
      <c r="J226" s="5"/>
    </row>
    <row r="227" spans="1:10" ht="12.75">
      <c r="A227" s="5"/>
      <c r="B227" s="5" t="s">
        <v>6</v>
      </c>
      <c r="C227" s="5"/>
      <c r="D227" s="5"/>
      <c r="E227" s="6"/>
      <c r="F227" s="6"/>
      <c r="G227" s="6"/>
      <c r="H227" s="6"/>
      <c r="I227" s="6"/>
      <c r="J227" s="5"/>
    </row>
    <row r="228" spans="1:10" ht="12.75">
      <c r="A228" s="5"/>
      <c r="B228" s="5"/>
      <c r="C228" s="5"/>
      <c r="D228" s="5"/>
      <c r="E228" s="6"/>
      <c r="F228" s="6"/>
      <c r="G228" s="6"/>
      <c r="H228" s="6"/>
      <c r="I228" s="6"/>
      <c r="J228" s="5"/>
    </row>
    <row r="229" spans="1:10" ht="12.75">
      <c r="A229" s="5"/>
      <c r="B229" s="181" t="s">
        <v>7</v>
      </c>
      <c r="C229" s="181" t="s">
        <v>8</v>
      </c>
      <c r="D229" s="181"/>
      <c r="E229" s="7" t="s">
        <v>9</v>
      </c>
      <c r="F229" s="7" t="s">
        <v>10</v>
      </c>
      <c r="G229" s="7" t="s">
        <v>11</v>
      </c>
      <c r="H229" s="7" t="s">
        <v>12</v>
      </c>
      <c r="I229" s="7" t="s">
        <v>13</v>
      </c>
      <c r="J229" s="8" t="s">
        <v>14</v>
      </c>
    </row>
    <row r="230" spans="1:10" ht="12.75">
      <c r="A230" s="5"/>
      <c r="B230" s="181"/>
      <c r="C230" s="7" t="s">
        <v>15</v>
      </c>
      <c r="D230" s="7" t="s">
        <v>16</v>
      </c>
      <c r="E230" s="7" t="s">
        <v>17</v>
      </c>
      <c r="F230" s="7" t="s">
        <v>17</v>
      </c>
      <c r="G230" s="7" t="s">
        <v>17</v>
      </c>
      <c r="H230" s="7"/>
      <c r="I230" s="7" t="s">
        <v>18</v>
      </c>
      <c r="J230" s="7" t="s">
        <v>19</v>
      </c>
    </row>
    <row r="231" spans="1:10" ht="12.75">
      <c r="A231" s="5"/>
      <c r="B231" s="9" t="str">
        <f>datos!$B$21</f>
        <v>Muro Exterior:</v>
      </c>
      <c r="C231" s="9">
        <f>$C$11</f>
        <v>0</v>
      </c>
      <c r="D231" s="71">
        <f>datos!$C$14</f>
        <v>3</v>
      </c>
      <c r="E231" s="10">
        <f aca="true" t="shared" si="15" ref="E231:E236">C231*D231</f>
        <v>0</v>
      </c>
      <c r="F231" s="10">
        <f>E232+E233</f>
        <v>0</v>
      </c>
      <c r="G231" s="10">
        <f aca="true" t="shared" si="16" ref="G231:G240">E231-F231</f>
        <v>0</v>
      </c>
      <c r="H231" s="11">
        <f>datos!$C$21</f>
        <v>1.06</v>
      </c>
      <c r="I231" s="29">
        <f>datos!$L$13</f>
        <v>9.6</v>
      </c>
      <c r="J231" s="12">
        <f aca="true" t="shared" si="17" ref="J231:J240">G231*H231*I231</f>
        <v>0</v>
      </c>
    </row>
    <row r="232" spans="1:10" ht="12.75">
      <c r="A232" s="5"/>
      <c r="B232" s="9" t="str">
        <f>datos!$B$22</f>
        <v>Ventana:</v>
      </c>
      <c r="C232" s="9">
        <f>$C$12</f>
        <v>0</v>
      </c>
      <c r="D232" s="9">
        <f>datos!$C$15</f>
        <v>1.5</v>
      </c>
      <c r="E232" s="10">
        <f t="shared" si="15"/>
        <v>0</v>
      </c>
      <c r="F232" s="11"/>
      <c r="G232" s="10">
        <f t="shared" si="16"/>
        <v>0</v>
      </c>
      <c r="H232" s="11">
        <f>datos!$C$22</f>
        <v>5</v>
      </c>
      <c r="I232" s="29">
        <f>datos!$L$13</f>
        <v>9.6</v>
      </c>
      <c r="J232" s="12">
        <f t="shared" si="17"/>
        <v>0</v>
      </c>
    </row>
    <row r="233" spans="1:10" ht="12.75">
      <c r="A233" s="5"/>
      <c r="B233" s="9" t="str">
        <f>datos!$B$23</f>
        <v>Puerta Ext.:</v>
      </c>
      <c r="C233" s="9">
        <f>$C$13</f>
        <v>0</v>
      </c>
      <c r="D233" s="9">
        <f>datos!$C$16</f>
        <v>2.1</v>
      </c>
      <c r="E233" s="10">
        <f t="shared" si="15"/>
        <v>0</v>
      </c>
      <c r="F233" s="11"/>
      <c r="G233" s="10">
        <f t="shared" si="16"/>
        <v>0</v>
      </c>
      <c r="H233" s="11">
        <f>datos!$C$23</f>
        <v>5</v>
      </c>
      <c r="I233" s="29">
        <f>datos!$L$13</f>
        <v>9.6</v>
      </c>
      <c r="J233" s="12">
        <f t="shared" si="17"/>
        <v>0</v>
      </c>
    </row>
    <row r="234" spans="1:10" ht="12.75">
      <c r="A234" s="5"/>
      <c r="B234" s="65" t="str">
        <f>datos!$B$24</f>
        <v>Muro Interior:</v>
      </c>
      <c r="C234" s="13">
        <f>$C$14</f>
        <v>0</v>
      </c>
      <c r="D234" s="13">
        <f>datos!$C$14</f>
        <v>3</v>
      </c>
      <c r="E234" s="14">
        <f t="shared" si="15"/>
        <v>0</v>
      </c>
      <c r="F234" s="14">
        <f>E235</f>
        <v>0</v>
      </c>
      <c r="G234" s="14">
        <f t="shared" si="16"/>
        <v>0</v>
      </c>
      <c r="H234" s="15">
        <f>datos!$C$24</f>
        <v>1.76</v>
      </c>
      <c r="I234" s="68">
        <f>datos!$L$14</f>
        <v>14</v>
      </c>
      <c r="J234" s="16">
        <f t="shared" si="17"/>
        <v>0</v>
      </c>
    </row>
    <row r="235" spans="1:10" ht="12.75">
      <c r="A235" s="5"/>
      <c r="B235" s="65" t="str">
        <f>datos!$B$25</f>
        <v>Puerta Interior:</v>
      </c>
      <c r="C235" s="13">
        <f>$C$15</f>
        <v>0</v>
      </c>
      <c r="D235" s="13">
        <f>datos!$C$16</f>
        <v>2.1</v>
      </c>
      <c r="E235" s="14">
        <f t="shared" si="15"/>
        <v>0</v>
      </c>
      <c r="F235" s="14"/>
      <c r="G235" s="14">
        <f t="shared" si="16"/>
        <v>0</v>
      </c>
      <c r="H235" s="15">
        <f>datos!$C$25</f>
        <v>2.9</v>
      </c>
      <c r="I235" s="68">
        <f>datos!$L$14</f>
        <v>14</v>
      </c>
      <c r="J235" s="16">
        <f t="shared" si="17"/>
        <v>0</v>
      </c>
    </row>
    <row r="236" spans="1:10" ht="12.75">
      <c r="A236" s="5"/>
      <c r="B236" s="66" t="str">
        <f>datos!$B$26</f>
        <v>Pared Interior:</v>
      </c>
      <c r="C236" s="8">
        <f>$C$16</f>
        <v>0</v>
      </c>
      <c r="D236" s="8">
        <f>datos!$C$14</f>
        <v>3</v>
      </c>
      <c r="E236" s="17">
        <f t="shared" si="15"/>
        <v>0</v>
      </c>
      <c r="F236" s="7"/>
      <c r="G236" s="17">
        <f t="shared" si="16"/>
        <v>0</v>
      </c>
      <c r="H236" s="7">
        <f>datos!$C$26</f>
        <v>2.1</v>
      </c>
      <c r="I236" s="69">
        <f>datos!$L$14</f>
        <v>14</v>
      </c>
      <c r="J236" s="18">
        <f t="shared" si="17"/>
        <v>0</v>
      </c>
    </row>
    <row r="237" spans="1:10" ht="12.75">
      <c r="A237" s="5"/>
      <c r="B237" s="67" t="str">
        <f>datos!$B$27</f>
        <v>Suelo sobre terreno:</v>
      </c>
      <c r="C237" s="19">
        <f>$C$17</f>
        <v>0</v>
      </c>
      <c r="D237" s="19">
        <f>$D$17</f>
        <v>0</v>
      </c>
      <c r="E237" s="20">
        <f>$E$17</f>
        <v>0</v>
      </c>
      <c r="F237" s="21"/>
      <c r="G237" s="20">
        <f t="shared" si="16"/>
        <v>0</v>
      </c>
      <c r="H237" s="21">
        <f>datos!$C$27</f>
        <v>1.8</v>
      </c>
      <c r="I237" s="70">
        <f>datos!$L$15</f>
        <v>8.3</v>
      </c>
      <c r="J237" s="22">
        <f t="shared" si="17"/>
        <v>0</v>
      </c>
    </row>
    <row r="238" spans="1:10" ht="12.75">
      <c r="A238" s="5"/>
      <c r="B238" s="67" t="str">
        <f>datos!$B$28</f>
        <v>Forjado con LNC:</v>
      </c>
      <c r="C238" s="19">
        <f>$C$18</f>
        <v>0</v>
      </c>
      <c r="D238" s="19">
        <f>$D$18</f>
        <v>0</v>
      </c>
      <c r="E238" s="20">
        <f>$E$18</f>
        <v>0</v>
      </c>
      <c r="F238" s="21"/>
      <c r="G238" s="20">
        <f t="shared" si="16"/>
        <v>0</v>
      </c>
      <c r="H238" s="21">
        <f>datos!$C$28</f>
        <v>1.4</v>
      </c>
      <c r="I238" s="70">
        <f>datos!$L$14</f>
        <v>14</v>
      </c>
      <c r="J238" s="22">
        <f t="shared" si="17"/>
        <v>0</v>
      </c>
    </row>
    <row r="239" spans="1:10" ht="12.75">
      <c r="A239" s="5"/>
      <c r="B239" s="67" t="str">
        <f>datos!$B$29</f>
        <v>Forjado exterior:</v>
      </c>
      <c r="C239" s="19">
        <f>$C$19</f>
        <v>0</v>
      </c>
      <c r="D239" s="19">
        <f>$D$19</f>
        <v>0</v>
      </c>
      <c r="E239" s="20">
        <f>$E$19</f>
        <v>0</v>
      </c>
      <c r="F239" s="21"/>
      <c r="G239" s="20">
        <f t="shared" si="16"/>
        <v>0</v>
      </c>
      <c r="H239" s="21">
        <f>datos!$C$29</f>
        <v>1.4</v>
      </c>
      <c r="I239" s="70">
        <f>datos!$L$13</f>
        <v>9.6</v>
      </c>
      <c r="J239" s="22">
        <f t="shared" si="17"/>
        <v>0</v>
      </c>
    </row>
    <row r="240" spans="1:10" ht="12.75">
      <c r="A240" s="5"/>
      <c r="B240" s="67" t="str">
        <f>datos!$B$30</f>
        <v>Cubierta:</v>
      </c>
      <c r="C240" s="19">
        <f>$C$20</f>
        <v>0</v>
      </c>
      <c r="D240" s="19">
        <f>$D$20</f>
        <v>0</v>
      </c>
      <c r="E240" s="20">
        <f>$E$20</f>
        <v>0</v>
      </c>
      <c r="F240" s="21"/>
      <c r="G240" s="20">
        <f t="shared" si="16"/>
        <v>0</v>
      </c>
      <c r="H240" s="21">
        <f>datos!$C$30</f>
        <v>0.91</v>
      </c>
      <c r="I240" s="70">
        <f>datos!$L$13</f>
        <v>9.6</v>
      </c>
      <c r="J240" s="22">
        <f t="shared" si="17"/>
        <v>0</v>
      </c>
    </row>
    <row r="241" spans="1:10" ht="12.75">
      <c r="A241" s="5"/>
      <c r="B241" s="189" t="s">
        <v>20</v>
      </c>
      <c r="C241" s="190"/>
      <c r="D241" s="190"/>
      <c r="E241" s="190"/>
      <c r="F241" s="190"/>
      <c r="G241" s="190"/>
      <c r="H241" s="190"/>
      <c r="I241" s="191"/>
      <c r="J241" s="18">
        <f>SUM(J231:J240)</f>
        <v>0</v>
      </c>
    </row>
    <row r="242" spans="1:10" ht="12.75">
      <c r="A242" s="5"/>
      <c r="B242" s="5"/>
      <c r="C242" s="5"/>
      <c r="D242" s="5"/>
      <c r="E242" s="6"/>
      <c r="F242" s="6"/>
      <c r="G242" s="6"/>
      <c r="H242" s="6"/>
      <c r="I242" s="6"/>
      <c r="J242" s="5"/>
    </row>
    <row r="243" spans="1:10" ht="12.75">
      <c r="A243" s="5"/>
      <c r="B243" s="5"/>
      <c r="C243" s="5"/>
      <c r="D243" s="5"/>
      <c r="E243" s="6"/>
      <c r="F243" s="6"/>
      <c r="G243" s="6"/>
      <c r="H243" s="6"/>
      <c r="I243" s="6"/>
      <c r="J243" s="5"/>
    </row>
    <row r="244" spans="1:10" ht="12.75">
      <c r="A244" s="5"/>
      <c r="B244" s="5" t="s">
        <v>21</v>
      </c>
      <c r="C244" s="5"/>
      <c r="D244" s="5"/>
      <c r="E244" s="23">
        <f>MAX(G237:G240)</f>
        <v>0</v>
      </c>
      <c r="F244" s="6" t="s">
        <v>22</v>
      </c>
      <c r="G244" s="6"/>
      <c r="H244" s="6"/>
      <c r="I244" s="6"/>
      <c r="J244" s="5"/>
    </row>
    <row r="245" spans="1:10" ht="12.75">
      <c r="A245" s="5"/>
      <c r="B245" s="5"/>
      <c r="C245" s="5"/>
      <c r="D245" s="5"/>
      <c r="E245" s="6"/>
      <c r="F245" s="6"/>
      <c r="G245" s="6"/>
      <c r="H245" s="6"/>
      <c r="I245" s="6"/>
      <c r="J245" s="5"/>
    </row>
    <row r="246" spans="1:10" ht="12.75">
      <c r="A246" s="5"/>
      <c r="B246" s="7" t="s">
        <v>23</v>
      </c>
      <c r="C246" s="181" t="s">
        <v>24</v>
      </c>
      <c r="D246" s="181"/>
      <c r="E246" s="7" t="s">
        <v>25</v>
      </c>
      <c r="F246" s="7" t="s">
        <v>26</v>
      </c>
      <c r="G246" s="7" t="s">
        <v>27</v>
      </c>
      <c r="H246" s="24" t="s">
        <v>28</v>
      </c>
      <c r="I246" s="182" t="s">
        <v>29</v>
      </c>
      <c r="J246" s="183"/>
    </row>
    <row r="247" spans="1:10" ht="12.75">
      <c r="A247" s="6"/>
      <c r="B247" s="7">
        <f>datos!$C$14</f>
        <v>3</v>
      </c>
      <c r="C247" s="185">
        <f>E244*B247</f>
        <v>0</v>
      </c>
      <c r="D247" s="185"/>
      <c r="E247" s="7">
        <f>datos!$D$48</f>
        <v>0.7</v>
      </c>
      <c r="F247" s="7">
        <v>0.24</v>
      </c>
      <c r="G247" s="7">
        <v>1.204</v>
      </c>
      <c r="H247" s="69">
        <f>datos!$L$13</f>
        <v>9.6</v>
      </c>
      <c r="I247" s="186">
        <f>C247*E247*F247*G247*H247</f>
        <v>0</v>
      </c>
      <c r="J247" s="186"/>
    </row>
    <row r="248" spans="1:10" ht="12.75">
      <c r="A248" s="5"/>
      <c r="B248" s="5"/>
      <c r="C248" s="5"/>
      <c r="D248" s="5"/>
      <c r="E248" s="6"/>
      <c r="F248" s="6"/>
      <c r="G248" s="6"/>
      <c r="H248" s="6"/>
      <c r="I248" s="6"/>
      <c r="J248" s="5"/>
    </row>
    <row r="249" spans="1:10" ht="12.75">
      <c r="A249" s="5"/>
      <c r="B249" s="5" t="s">
        <v>30</v>
      </c>
      <c r="C249" s="5"/>
      <c r="D249" s="5"/>
      <c r="E249" s="6"/>
      <c r="F249" s="6"/>
      <c r="G249" s="6"/>
      <c r="H249" s="6"/>
      <c r="I249" s="6"/>
      <c r="J249" s="5"/>
    </row>
    <row r="250" spans="1:10" ht="12.75">
      <c r="A250" s="5"/>
      <c r="B250" s="5"/>
      <c r="C250" s="5"/>
      <c r="D250" s="5"/>
      <c r="E250" s="6"/>
      <c r="F250" s="6"/>
      <c r="G250" s="6"/>
      <c r="H250" s="6"/>
      <c r="I250" s="6"/>
      <c r="J250" s="5"/>
    </row>
    <row r="251" spans="1:10" ht="12.75">
      <c r="A251" s="5"/>
      <c r="B251" s="8"/>
      <c r="C251" s="182" t="s">
        <v>31</v>
      </c>
      <c r="D251" s="183"/>
      <c r="E251" s="182" t="s">
        <v>32</v>
      </c>
      <c r="F251" s="183"/>
      <c r="G251" s="182"/>
      <c r="H251" s="183"/>
      <c r="I251" s="7" t="s">
        <v>33</v>
      </c>
      <c r="J251" s="5"/>
    </row>
    <row r="252" spans="1:10" ht="12.75">
      <c r="A252" s="5"/>
      <c r="B252" s="7" t="s">
        <v>34</v>
      </c>
      <c r="C252" s="187">
        <f>$C$32</f>
        <v>0</v>
      </c>
      <c r="D252" s="188"/>
      <c r="E252" s="187">
        <f>datos!$C$52</f>
        <v>0</v>
      </c>
      <c r="F252" s="188"/>
      <c r="G252" s="187">
        <f>$G$32</f>
        <v>0</v>
      </c>
      <c r="H252" s="188"/>
      <c r="I252" s="26">
        <f>SUM(C252:H252)</f>
        <v>0</v>
      </c>
      <c r="J252" s="5"/>
    </row>
    <row r="253" spans="1:10" ht="12.75">
      <c r="A253" s="5"/>
      <c r="B253" s="5"/>
      <c r="C253" s="5"/>
      <c r="D253" s="5"/>
      <c r="E253" s="6"/>
      <c r="F253" s="6"/>
      <c r="G253" s="6"/>
      <c r="H253" s="6"/>
      <c r="I253" s="6"/>
      <c r="J253" s="5"/>
    </row>
    <row r="254" spans="1:10" ht="12.75">
      <c r="A254" s="5"/>
      <c r="B254" s="5" t="s">
        <v>124</v>
      </c>
      <c r="C254" s="5"/>
      <c r="D254" s="5"/>
      <c r="E254" s="6"/>
      <c r="F254" s="6"/>
      <c r="G254" s="6"/>
      <c r="H254" s="6"/>
      <c r="I254" s="6"/>
      <c r="J254" s="5"/>
    </row>
    <row r="255" spans="1:10" ht="12.75">
      <c r="A255" s="5"/>
      <c r="B255" s="5"/>
      <c r="C255" s="5"/>
      <c r="D255" s="5"/>
      <c r="E255" s="6"/>
      <c r="F255" s="6"/>
      <c r="G255" s="6"/>
      <c r="H255" s="6"/>
      <c r="I255" s="6"/>
      <c r="J255" s="5"/>
    </row>
    <row r="256" spans="1:10" ht="12.75">
      <c r="A256" s="5"/>
      <c r="B256" s="184" t="s">
        <v>35</v>
      </c>
      <c r="C256" s="184"/>
      <c r="D256" s="184"/>
      <c r="E256" s="27">
        <f>(J241+I247)*(1+I252)</f>
        <v>0</v>
      </c>
      <c r="F256" s="6" t="s">
        <v>19</v>
      </c>
      <c r="G256" s="6"/>
      <c r="H256" s="6"/>
      <c r="I256" s="6"/>
      <c r="J256" s="5"/>
    </row>
    <row r="257" spans="1:10" ht="12.75">
      <c r="A257" s="5"/>
      <c r="B257" s="5"/>
      <c r="C257" s="5"/>
      <c r="D257" s="5"/>
      <c r="E257" s="6"/>
      <c r="F257" s="6"/>
      <c r="G257" s="6"/>
      <c r="H257" s="6"/>
      <c r="I257" s="6"/>
      <c r="J257" s="5"/>
    </row>
    <row r="258" spans="1:10" ht="12.75">
      <c r="A258" s="5"/>
      <c r="B258" s="184" t="s">
        <v>125</v>
      </c>
      <c r="C258" s="184"/>
      <c r="D258" s="184"/>
      <c r="E258" s="76">
        <f>$E$38</f>
        <v>24</v>
      </c>
      <c r="F258" s="6" t="s">
        <v>126</v>
      </c>
      <c r="G258" s="6"/>
      <c r="H258" s="6"/>
      <c r="I258" s="6"/>
      <c r="J258" s="5"/>
    </row>
    <row r="259" spans="1:10" ht="13.5" thickBot="1">
      <c r="A259" s="5"/>
      <c r="B259" s="5"/>
      <c r="C259" s="5"/>
      <c r="D259" s="5"/>
      <c r="E259" s="6"/>
      <c r="F259" s="6"/>
      <c r="G259" s="6"/>
      <c r="H259" s="6"/>
      <c r="I259" s="6"/>
      <c r="J259" s="5"/>
    </row>
    <row r="260" spans="1:10" ht="13.5" thickBot="1">
      <c r="A260" s="5"/>
      <c r="B260" s="184" t="s">
        <v>127</v>
      </c>
      <c r="C260" s="184"/>
      <c r="D260" s="184"/>
      <c r="E260" s="77">
        <f>E258*E256</f>
        <v>0</v>
      </c>
      <c r="F260" s="78" t="s">
        <v>129</v>
      </c>
      <c r="G260" s="79">
        <f>E260/860</f>
        <v>0</v>
      </c>
      <c r="H260" s="80" t="s">
        <v>130</v>
      </c>
      <c r="I260" s="6"/>
      <c r="J260" s="5"/>
    </row>
    <row r="261" spans="1:10" ht="13.5" thickBot="1">
      <c r="A261" s="5"/>
      <c r="B261" s="5"/>
      <c r="C261" s="5"/>
      <c r="D261" s="5"/>
      <c r="E261" s="75"/>
      <c r="F261" s="6"/>
      <c r="G261" s="75"/>
      <c r="H261" s="6"/>
      <c r="I261" s="6"/>
      <c r="J261" s="5"/>
    </row>
    <row r="262" spans="1:10" ht="13.5" thickBot="1">
      <c r="A262" s="5"/>
      <c r="B262" s="184" t="s">
        <v>128</v>
      </c>
      <c r="C262" s="184"/>
      <c r="D262" s="184"/>
      <c r="E262" s="77">
        <f>E260*datos!L$10</f>
        <v>0</v>
      </c>
      <c r="F262" s="78" t="s">
        <v>131</v>
      </c>
      <c r="G262" s="79">
        <f>E262/860</f>
        <v>0</v>
      </c>
      <c r="H262" s="80" t="s">
        <v>132</v>
      </c>
      <c r="I262" s="6"/>
      <c r="J262" s="5"/>
    </row>
  </sheetData>
  <sheetProtection sheet="1" objects="1" scenarios="1" selectLockedCells="1"/>
  <mergeCells count="102">
    <mergeCell ref="C27:D27"/>
    <mergeCell ref="I27:J27"/>
    <mergeCell ref="B9:B10"/>
    <mergeCell ref="C9:D9"/>
    <mergeCell ref="B21:I21"/>
    <mergeCell ref="C26:D26"/>
    <mergeCell ref="I26:J26"/>
    <mergeCell ref="C31:D31"/>
    <mergeCell ref="E31:F31"/>
    <mergeCell ref="G31:H31"/>
    <mergeCell ref="C32:D32"/>
    <mergeCell ref="E32:F32"/>
    <mergeCell ref="G32:H32"/>
    <mergeCell ref="C76:D76"/>
    <mergeCell ref="E76:F76"/>
    <mergeCell ref="G76:H76"/>
    <mergeCell ref="B36:D36"/>
    <mergeCell ref="B53:B54"/>
    <mergeCell ref="C53:D53"/>
    <mergeCell ref="B65:I65"/>
    <mergeCell ref="C70:D70"/>
    <mergeCell ref="I70:J70"/>
    <mergeCell ref="C71:D71"/>
    <mergeCell ref="I71:J71"/>
    <mergeCell ref="C75:D75"/>
    <mergeCell ref="E75:F75"/>
    <mergeCell ref="G75:H75"/>
    <mergeCell ref="G120:H120"/>
    <mergeCell ref="B80:D80"/>
    <mergeCell ref="B97:B98"/>
    <mergeCell ref="C97:D97"/>
    <mergeCell ref="B109:I109"/>
    <mergeCell ref="C114:D114"/>
    <mergeCell ref="I114:J114"/>
    <mergeCell ref="C158:D158"/>
    <mergeCell ref="I158:J158"/>
    <mergeCell ref="B130:D130"/>
    <mergeCell ref="C115:D115"/>
    <mergeCell ref="I115:J115"/>
    <mergeCell ref="C119:D119"/>
    <mergeCell ref="E119:F119"/>
    <mergeCell ref="G119:H119"/>
    <mergeCell ref="C120:D120"/>
    <mergeCell ref="E120:F120"/>
    <mergeCell ref="B124:D124"/>
    <mergeCell ref="B141:B142"/>
    <mergeCell ref="C141:D141"/>
    <mergeCell ref="B153:I153"/>
    <mergeCell ref="B172:D172"/>
    <mergeCell ref="B174:D174"/>
    <mergeCell ref="C159:D159"/>
    <mergeCell ref="I159:J159"/>
    <mergeCell ref="C163:D163"/>
    <mergeCell ref="E163:F163"/>
    <mergeCell ref="G163:H163"/>
    <mergeCell ref="C164:D164"/>
    <mergeCell ref="E164:F164"/>
    <mergeCell ref="G164:H164"/>
    <mergeCell ref="C208:D208"/>
    <mergeCell ref="E208:F208"/>
    <mergeCell ref="G208:H208"/>
    <mergeCell ref="B168:D168"/>
    <mergeCell ref="B185:B186"/>
    <mergeCell ref="C185:D185"/>
    <mergeCell ref="B197:I197"/>
    <mergeCell ref="C202:D202"/>
    <mergeCell ref="I202:J202"/>
    <mergeCell ref="B170:D170"/>
    <mergeCell ref="C203:D203"/>
    <mergeCell ref="I203:J203"/>
    <mergeCell ref="C207:D207"/>
    <mergeCell ref="E207:F207"/>
    <mergeCell ref="G207:H207"/>
    <mergeCell ref="E252:F252"/>
    <mergeCell ref="G252:H252"/>
    <mergeCell ref="B212:D212"/>
    <mergeCell ref="B229:B230"/>
    <mergeCell ref="C229:D229"/>
    <mergeCell ref="B241:I241"/>
    <mergeCell ref="B214:D214"/>
    <mergeCell ref="B216:D216"/>
    <mergeCell ref="B218:D218"/>
    <mergeCell ref="B262:D262"/>
    <mergeCell ref="B38:D38"/>
    <mergeCell ref="B40:D40"/>
    <mergeCell ref="B42:D42"/>
    <mergeCell ref="B82:D82"/>
    <mergeCell ref="B84:D84"/>
    <mergeCell ref="B86:D86"/>
    <mergeCell ref="B126:D126"/>
    <mergeCell ref="B128:D128"/>
    <mergeCell ref="B256:D256"/>
    <mergeCell ref="C246:D246"/>
    <mergeCell ref="I246:J246"/>
    <mergeCell ref="B258:D258"/>
    <mergeCell ref="B260:D260"/>
    <mergeCell ref="C247:D247"/>
    <mergeCell ref="I247:J247"/>
    <mergeCell ref="C251:D251"/>
    <mergeCell ref="E251:F251"/>
    <mergeCell ref="G251:H251"/>
    <mergeCell ref="C252:D252"/>
  </mergeCells>
  <printOptions/>
  <pageMargins left="0.8" right="0.75" top="1.14" bottom="1" header="0" footer="0"/>
  <pageSetup horizontalDpi="300" verticalDpi="300" orientation="portrait" paperSize="9" r:id="rId4"/>
  <rowBreaks count="6" manualBreakCount="6">
    <brk id="44" max="9" man="1"/>
    <brk id="88" max="9" man="1"/>
    <brk id="132" max="9" man="1"/>
    <brk id="176" max="9" man="1"/>
    <brk id="220" max="9" man="1"/>
    <brk id="263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140625" style="2" customWidth="1"/>
    <col min="2" max="2" width="16.57421875" style="2" customWidth="1"/>
    <col min="3" max="3" width="6.140625" style="2" customWidth="1"/>
    <col min="4" max="4" width="6.57421875" style="2" customWidth="1"/>
    <col min="5" max="5" width="10.7109375" style="25" customWidth="1"/>
    <col min="6" max="6" width="9.28125" style="25" customWidth="1"/>
    <col min="7" max="7" width="8.57421875" style="25" customWidth="1"/>
    <col min="8" max="8" width="8.00390625" style="25" customWidth="1"/>
    <col min="9" max="9" width="9.00390625" style="25" customWidth="1"/>
    <col min="10" max="10" width="10.421875" style="2" customWidth="1"/>
    <col min="11" max="16384" width="11.421875" style="2" customWidth="1"/>
  </cols>
  <sheetData>
    <row r="1" spans="1:10" ht="12.75">
      <c r="A1" s="5"/>
      <c r="B1" s="5"/>
      <c r="C1" s="5"/>
      <c r="D1" s="5"/>
      <c r="E1" s="6"/>
      <c r="F1" s="6"/>
      <c r="G1" s="6"/>
      <c r="H1" s="6"/>
      <c r="I1" s="6"/>
      <c r="J1" s="5"/>
    </row>
    <row r="2" spans="1:10" ht="12.75">
      <c r="A2" s="5"/>
      <c r="B2" s="5"/>
      <c r="C2" s="5" t="s">
        <v>4</v>
      </c>
      <c r="D2" s="5"/>
      <c r="E2" s="6"/>
      <c r="F2" s="6"/>
      <c r="G2" s="6"/>
      <c r="H2" s="6"/>
      <c r="I2" s="6"/>
      <c r="J2" s="5"/>
    </row>
    <row r="3" spans="1:10" ht="12.75">
      <c r="A3" s="5"/>
      <c r="B3" s="5"/>
      <c r="C3" s="5"/>
      <c r="D3" s="5"/>
      <c r="E3" s="6"/>
      <c r="F3" s="6"/>
      <c r="G3" s="6"/>
      <c r="H3" s="6"/>
      <c r="I3" s="6"/>
      <c r="J3" s="5"/>
    </row>
    <row r="4" spans="1:10" ht="12.75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2.75">
      <c r="A5" s="5"/>
      <c r="B5" s="5" t="s">
        <v>110</v>
      </c>
      <c r="C5" s="5">
        <v>1</v>
      </c>
      <c r="D5" s="60" t="s">
        <v>109</v>
      </c>
      <c r="E5" s="61"/>
      <c r="F5" s="61"/>
      <c r="G5" s="6"/>
      <c r="H5" s="6"/>
      <c r="I5" s="6"/>
      <c r="J5" s="5"/>
    </row>
    <row r="6" spans="1:10" ht="12.75">
      <c r="A6" s="5"/>
      <c r="B6" s="5"/>
      <c r="C6" s="5"/>
      <c r="D6" s="5"/>
      <c r="E6" s="6"/>
      <c r="F6" s="6"/>
      <c r="G6" s="6"/>
      <c r="H6" s="6"/>
      <c r="I6" s="6"/>
      <c r="J6" s="5"/>
    </row>
    <row r="7" spans="1:10" ht="12.75">
      <c r="A7" s="5"/>
      <c r="B7" s="5" t="s">
        <v>6</v>
      </c>
      <c r="C7" s="5"/>
      <c r="D7" s="5"/>
      <c r="E7" s="6"/>
      <c r="F7" s="6"/>
      <c r="G7" s="6"/>
      <c r="H7" s="6"/>
      <c r="I7" s="6"/>
      <c r="J7" s="5"/>
    </row>
    <row r="8" spans="1:10" ht="12.75">
      <c r="A8" s="5"/>
      <c r="B8" s="5"/>
      <c r="C8" s="5"/>
      <c r="D8" s="5"/>
      <c r="E8" s="6"/>
      <c r="F8" s="6"/>
      <c r="G8" s="6"/>
      <c r="H8" s="6"/>
      <c r="I8" s="6"/>
      <c r="J8" s="5"/>
    </row>
    <row r="9" spans="1:10" ht="12.75">
      <c r="A9" s="5"/>
      <c r="B9" s="181" t="s">
        <v>7</v>
      </c>
      <c r="C9" s="181" t="s">
        <v>8</v>
      </c>
      <c r="D9" s="181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8" t="s">
        <v>14</v>
      </c>
    </row>
    <row r="10" spans="1:10" ht="12.75">
      <c r="A10" s="5"/>
      <c r="B10" s="181"/>
      <c r="C10" s="7" t="s">
        <v>15</v>
      </c>
      <c r="D10" s="7" t="s">
        <v>16</v>
      </c>
      <c r="E10" s="7" t="s">
        <v>17</v>
      </c>
      <c r="F10" s="7" t="s">
        <v>17</v>
      </c>
      <c r="G10" s="7" t="s">
        <v>17</v>
      </c>
      <c r="H10" s="7"/>
      <c r="I10" s="7" t="s">
        <v>18</v>
      </c>
      <c r="J10" s="7" t="s">
        <v>19</v>
      </c>
    </row>
    <row r="11" spans="1:10" ht="12.75">
      <c r="A11" s="5"/>
      <c r="B11" s="9" t="str">
        <f>datos!$B$21</f>
        <v>Muro Exterior:</v>
      </c>
      <c r="C11" s="9">
        <f>'hoja calculo Existente'!$C$11</f>
        <v>0</v>
      </c>
      <c r="D11" s="71">
        <f>datos!$C$14</f>
        <v>3</v>
      </c>
      <c r="E11" s="10">
        <f aca="true" t="shared" si="0" ref="E11:E16">C11*D11</f>
        <v>0</v>
      </c>
      <c r="F11" s="10">
        <f>E12+E13</f>
        <v>0</v>
      </c>
      <c r="G11" s="10">
        <f>E11-F11</f>
        <v>0</v>
      </c>
      <c r="H11" s="11">
        <f>datos!$C$35</f>
        <v>0.55</v>
      </c>
      <c r="I11" s="29">
        <f>datos!$G$13</f>
        <v>13.3</v>
      </c>
      <c r="J11" s="71">
        <f>G11*H11*I11</f>
        <v>0</v>
      </c>
    </row>
    <row r="12" spans="1:10" ht="12.75">
      <c r="A12" s="5"/>
      <c r="B12" s="9" t="str">
        <f>datos!$B$22</f>
        <v>Ventana:</v>
      </c>
      <c r="C12" s="9">
        <f>'hoja calculo Existente'!$C$12</f>
        <v>0</v>
      </c>
      <c r="D12" s="9">
        <f>datos!$C$15</f>
        <v>1.5</v>
      </c>
      <c r="E12" s="10">
        <f t="shared" si="0"/>
        <v>0</v>
      </c>
      <c r="F12" s="11"/>
      <c r="G12" s="10">
        <f aca="true" t="shared" si="1" ref="G12:G20">E12-F12</f>
        <v>0</v>
      </c>
      <c r="H12" s="11">
        <f>datos!$C$36</f>
        <v>3.01</v>
      </c>
      <c r="I12" s="29">
        <f>datos!$G$13</f>
        <v>13.3</v>
      </c>
      <c r="J12" s="71">
        <f aca="true" t="shared" si="2" ref="J12:J20">G12*H12*I12</f>
        <v>0</v>
      </c>
    </row>
    <row r="13" spans="1:10" ht="12.75">
      <c r="A13" s="5"/>
      <c r="B13" s="9" t="str">
        <f>datos!$B$23</f>
        <v>Puerta Ext.:</v>
      </c>
      <c r="C13" s="9">
        <f>'hoja calculo Existente'!$C$13</f>
        <v>0</v>
      </c>
      <c r="D13" s="9">
        <f>datos!$C$16</f>
        <v>2.1</v>
      </c>
      <c r="E13" s="10">
        <f t="shared" si="0"/>
        <v>0</v>
      </c>
      <c r="F13" s="11"/>
      <c r="G13" s="10">
        <f t="shared" si="1"/>
        <v>0</v>
      </c>
      <c r="H13" s="11">
        <f>datos!$C$37</f>
        <v>3.01</v>
      </c>
      <c r="I13" s="29">
        <f>datos!$G$13</f>
        <v>13.3</v>
      </c>
      <c r="J13" s="71">
        <f t="shared" si="2"/>
        <v>0</v>
      </c>
    </row>
    <row r="14" spans="1:10" ht="12.75">
      <c r="A14" s="5"/>
      <c r="B14" s="65" t="str">
        <f>datos!$B$24</f>
        <v>Muro Interior:</v>
      </c>
      <c r="C14" s="13">
        <f>'hoja calculo Existente'!$C$14</f>
        <v>0</v>
      </c>
      <c r="D14" s="13">
        <f>datos!$C$14</f>
        <v>3</v>
      </c>
      <c r="E14" s="14">
        <f t="shared" si="0"/>
        <v>0</v>
      </c>
      <c r="F14" s="14">
        <f>E15</f>
        <v>0</v>
      </c>
      <c r="G14" s="14">
        <f t="shared" si="1"/>
        <v>0</v>
      </c>
      <c r="H14" s="15">
        <f>datos!$C$38</f>
        <v>0.74</v>
      </c>
      <c r="I14" s="68">
        <f>datos!$G$14</f>
        <v>14</v>
      </c>
      <c r="J14" s="72">
        <f t="shared" si="2"/>
        <v>0</v>
      </c>
    </row>
    <row r="15" spans="1:10" ht="12.75">
      <c r="A15" s="5"/>
      <c r="B15" s="65" t="str">
        <f>datos!$B$25</f>
        <v>Puerta Interior:</v>
      </c>
      <c r="C15" s="13">
        <f>'hoja calculo Existente'!$C$15</f>
        <v>0</v>
      </c>
      <c r="D15" s="13">
        <f>datos!$C$16</f>
        <v>2.1</v>
      </c>
      <c r="E15" s="14">
        <f t="shared" si="0"/>
        <v>0</v>
      </c>
      <c r="F15" s="15"/>
      <c r="G15" s="14">
        <f t="shared" si="1"/>
        <v>0</v>
      </c>
      <c r="H15" s="15">
        <f>datos!$C$39</f>
        <v>2.5</v>
      </c>
      <c r="I15" s="68">
        <f>datos!$G$14</f>
        <v>14</v>
      </c>
      <c r="J15" s="72">
        <f t="shared" si="2"/>
        <v>0</v>
      </c>
    </row>
    <row r="16" spans="1:10" ht="12.75">
      <c r="A16" s="5"/>
      <c r="B16" s="66" t="str">
        <f>datos!$B$26</f>
        <v>Pared Interior:</v>
      </c>
      <c r="C16" s="8">
        <f>'hoja calculo Existente'!$C$16</f>
        <v>0</v>
      </c>
      <c r="D16" s="8">
        <f>datos!$C$14</f>
        <v>3</v>
      </c>
      <c r="E16" s="17">
        <f t="shared" si="0"/>
        <v>0</v>
      </c>
      <c r="F16" s="7"/>
      <c r="G16" s="17">
        <f>E16-F16</f>
        <v>0</v>
      </c>
      <c r="H16" s="7">
        <f>datos!$C$40</f>
        <v>2.1</v>
      </c>
      <c r="I16" s="69">
        <f>datos!$G$14</f>
        <v>14</v>
      </c>
      <c r="J16" s="73">
        <f>G16*H16*I16</f>
        <v>0</v>
      </c>
    </row>
    <row r="17" spans="1:10" ht="12.75">
      <c r="A17" s="5"/>
      <c r="B17" s="67" t="str">
        <f>datos!$B$27</f>
        <v>Suelo sobre terreno:</v>
      </c>
      <c r="C17" s="113">
        <f>'hoja calculo Existente'!$C17</f>
        <v>0</v>
      </c>
      <c r="D17" s="113">
        <f>'hoja calculo Existente'!$D17</f>
        <v>0</v>
      </c>
      <c r="E17" s="112">
        <f>'hoja calculo Existente'!$E17</f>
        <v>0</v>
      </c>
      <c r="F17" s="21"/>
      <c r="G17" s="20">
        <f>E17-F17</f>
        <v>0</v>
      </c>
      <c r="H17" s="21">
        <f>datos!$C$41</f>
        <v>0.55</v>
      </c>
      <c r="I17" s="70">
        <f>datos!$G$15</f>
        <v>12.4</v>
      </c>
      <c r="J17" s="74">
        <f>G17*H17*I17</f>
        <v>0</v>
      </c>
    </row>
    <row r="18" spans="1:10" ht="12.75">
      <c r="A18" s="5"/>
      <c r="B18" s="67" t="str">
        <f>datos!$B$28</f>
        <v>Forjado con LNC:</v>
      </c>
      <c r="C18" s="113">
        <f>'hoja calculo Existente'!$C18</f>
        <v>0</v>
      </c>
      <c r="D18" s="113">
        <f>'hoja calculo Existente'!$D18</f>
        <v>0</v>
      </c>
      <c r="E18" s="112">
        <f>'hoja calculo Existente'!$E18</f>
        <v>0</v>
      </c>
      <c r="F18" s="21"/>
      <c r="G18" s="20">
        <f t="shared" si="1"/>
        <v>0</v>
      </c>
      <c r="H18" s="21">
        <f>datos!$C$42</f>
        <v>0.55</v>
      </c>
      <c r="I18" s="70">
        <f>datos!$G$14</f>
        <v>14</v>
      </c>
      <c r="J18" s="74">
        <f t="shared" si="2"/>
        <v>0</v>
      </c>
    </row>
    <row r="19" spans="1:10" ht="12.75">
      <c r="A19" s="5"/>
      <c r="B19" s="67" t="str">
        <f>datos!$B$29</f>
        <v>Forjado exterior:</v>
      </c>
      <c r="C19" s="113">
        <f>'hoja calculo Existente'!$C19</f>
        <v>0</v>
      </c>
      <c r="D19" s="113">
        <f>'hoja calculo Existente'!$D19</f>
        <v>0</v>
      </c>
      <c r="E19" s="112">
        <f>'hoja calculo Existente'!$E19</f>
        <v>0</v>
      </c>
      <c r="F19" s="21"/>
      <c r="G19" s="20">
        <f t="shared" si="1"/>
        <v>0</v>
      </c>
      <c r="H19" s="21">
        <f>datos!$C$43</f>
        <v>0.55</v>
      </c>
      <c r="I19" s="70">
        <f>datos!$G$13</f>
        <v>13.3</v>
      </c>
      <c r="J19" s="74">
        <f t="shared" si="2"/>
        <v>0</v>
      </c>
    </row>
    <row r="20" spans="1:10" ht="12.75">
      <c r="A20" s="5"/>
      <c r="B20" s="67" t="str">
        <f>datos!$B$30</f>
        <v>Cubierta:</v>
      </c>
      <c r="C20" s="113">
        <f>'hoja calculo Existente'!$C20</f>
        <v>0</v>
      </c>
      <c r="D20" s="113">
        <f>'hoja calculo Existente'!$D20</f>
        <v>0</v>
      </c>
      <c r="E20" s="112">
        <f>'hoja calculo Existente'!$E20</f>
        <v>0</v>
      </c>
      <c r="F20" s="21"/>
      <c r="G20" s="20">
        <f t="shared" si="1"/>
        <v>0</v>
      </c>
      <c r="H20" s="21">
        <f>datos!$C$44</f>
        <v>0.42</v>
      </c>
      <c r="I20" s="70">
        <f>datos!$G$13</f>
        <v>13.3</v>
      </c>
      <c r="J20" s="74">
        <f t="shared" si="2"/>
        <v>0</v>
      </c>
    </row>
    <row r="21" spans="1:10" ht="12.75">
      <c r="A21" s="5"/>
      <c r="B21" s="189" t="s">
        <v>20</v>
      </c>
      <c r="C21" s="190"/>
      <c r="D21" s="190"/>
      <c r="E21" s="190"/>
      <c r="F21" s="190"/>
      <c r="G21" s="190"/>
      <c r="H21" s="190"/>
      <c r="I21" s="191"/>
      <c r="J21" s="73">
        <f>SUM(J11:J20)</f>
        <v>0</v>
      </c>
    </row>
    <row r="22" spans="1:10" ht="12.75">
      <c r="A22" s="5"/>
      <c r="B22" s="5"/>
      <c r="C22" s="5"/>
      <c r="D22" s="5"/>
      <c r="E22" s="6"/>
      <c r="F22" s="6"/>
      <c r="G22" s="6"/>
      <c r="H22" s="6"/>
      <c r="I22" s="6"/>
      <c r="J22" s="5"/>
    </row>
    <row r="23" spans="1:10" ht="12.75">
      <c r="A23" s="5"/>
      <c r="B23" s="5"/>
      <c r="C23" s="5"/>
      <c r="D23" s="5"/>
      <c r="E23" s="6"/>
      <c r="F23" s="6"/>
      <c r="G23" s="6"/>
      <c r="H23" s="6"/>
      <c r="I23" s="6"/>
      <c r="J23" s="5"/>
    </row>
    <row r="24" spans="1:10" ht="12.75">
      <c r="A24" s="5"/>
      <c r="B24" s="5" t="s">
        <v>21</v>
      </c>
      <c r="C24" s="5"/>
      <c r="D24" s="5"/>
      <c r="E24" s="23">
        <f>MAX(G17:G20)</f>
        <v>0</v>
      </c>
      <c r="F24" s="6" t="s">
        <v>22</v>
      </c>
      <c r="G24" s="6"/>
      <c r="H24" s="6"/>
      <c r="I24" s="6"/>
      <c r="J24" s="5"/>
    </row>
    <row r="25" spans="1:10" ht="12.75">
      <c r="A25" s="5"/>
      <c r="B25" s="5"/>
      <c r="C25" s="5"/>
      <c r="D25" s="5"/>
      <c r="E25" s="6"/>
      <c r="F25" s="6"/>
      <c r="G25" s="6"/>
      <c r="H25" s="6"/>
      <c r="I25" s="6"/>
      <c r="J25" s="5"/>
    </row>
    <row r="26" spans="1:10" ht="12.75">
      <c r="A26" s="5"/>
      <c r="B26" s="7" t="s">
        <v>23</v>
      </c>
      <c r="C26" s="181" t="s">
        <v>24</v>
      </c>
      <c r="D26" s="181"/>
      <c r="E26" s="7" t="s">
        <v>25</v>
      </c>
      <c r="F26" s="7" t="s">
        <v>26</v>
      </c>
      <c r="G26" s="7" t="s">
        <v>27</v>
      </c>
      <c r="H26" s="24" t="s">
        <v>28</v>
      </c>
      <c r="I26" s="182" t="s">
        <v>29</v>
      </c>
      <c r="J26" s="183"/>
    </row>
    <row r="27" spans="1:10" s="25" customFormat="1" ht="12.75">
      <c r="A27" s="6"/>
      <c r="B27" s="7">
        <f>datos!$C$14</f>
        <v>3</v>
      </c>
      <c r="C27" s="185">
        <f>E24*B27</f>
        <v>0</v>
      </c>
      <c r="D27" s="185"/>
      <c r="E27" s="7">
        <f>datos!$D$48</f>
        <v>0.7</v>
      </c>
      <c r="F27" s="7">
        <v>0.24</v>
      </c>
      <c r="G27" s="7">
        <v>1.204</v>
      </c>
      <c r="H27" s="69">
        <f>datos!$G$13</f>
        <v>13.3</v>
      </c>
      <c r="I27" s="186">
        <f>C27*E27*F27*G27*H27</f>
        <v>0</v>
      </c>
      <c r="J27" s="186"/>
    </row>
    <row r="28" spans="1:10" ht="12.75">
      <c r="A28" s="5"/>
      <c r="B28" s="5"/>
      <c r="C28" s="5"/>
      <c r="D28" s="5"/>
      <c r="E28" s="6"/>
      <c r="F28" s="6"/>
      <c r="G28" s="6"/>
      <c r="H28" s="6"/>
      <c r="I28" s="6"/>
      <c r="J28" s="5"/>
    </row>
    <row r="29" spans="1:10" ht="12.75">
      <c r="A29" s="5"/>
      <c r="B29" s="5" t="s">
        <v>30</v>
      </c>
      <c r="C29" s="5"/>
      <c r="D29" s="5"/>
      <c r="E29" s="6"/>
      <c r="F29" s="6"/>
      <c r="G29" s="6"/>
      <c r="H29" s="6"/>
      <c r="I29" s="6"/>
      <c r="J29" s="5"/>
    </row>
    <row r="30" spans="1:10" ht="12.75">
      <c r="A30" s="5"/>
      <c r="B30" s="5"/>
      <c r="C30" s="5"/>
      <c r="D30" s="5"/>
      <c r="E30" s="6"/>
      <c r="F30" s="6"/>
      <c r="G30" s="6"/>
      <c r="H30" s="6"/>
      <c r="I30" s="6"/>
      <c r="J30" s="5"/>
    </row>
    <row r="31" spans="1:10" ht="12.75">
      <c r="A31" s="5"/>
      <c r="B31" s="8"/>
      <c r="C31" s="182" t="s">
        <v>31</v>
      </c>
      <c r="D31" s="183"/>
      <c r="E31" s="182" t="s">
        <v>32</v>
      </c>
      <c r="F31" s="183"/>
      <c r="G31" s="182"/>
      <c r="H31" s="183"/>
      <c r="I31" s="7" t="s">
        <v>33</v>
      </c>
      <c r="J31" s="5"/>
    </row>
    <row r="32" spans="1:10" ht="12.75">
      <c r="A32" s="5"/>
      <c r="B32" s="7" t="s">
        <v>34</v>
      </c>
      <c r="C32" s="187"/>
      <c r="D32" s="188"/>
      <c r="E32" s="187">
        <f>datos!$C$52</f>
        <v>0</v>
      </c>
      <c r="F32" s="188"/>
      <c r="G32" s="187"/>
      <c r="H32" s="188"/>
      <c r="I32" s="26">
        <f>SUM(C32:H32)</f>
        <v>0</v>
      </c>
      <c r="J32" s="5"/>
    </row>
    <row r="33" spans="1:10" ht="12.75">
      <c r="A33" s="5"/>
      <c r="B33" s="5"/>
      <c r="C33" s="5"/>
      <c r="D33" s="5"/>
      <c r="E33" s="6"/>
      <c r="F33" s="6"/>
      <c r="G33" s="6"/>
      <c r="H33" s="6"/>
      <c r="I33" s="6"/>
      <c r="J33" s="5"/>
    </row>
    <row r="34" spans="1:10" ht="12.75">
      <c r="A34" s="5"/>
      <c r="B34" s="5" t="s">
        <v>124</v>
      </c>
      <c r="C34" s="5"/>
      <c r="D34" s="5"/>
      <c r="E34" s="6"/>
      <c r="F34" s="6"/>
      <c r="G34" s="6"/>
      <c r="H34" s="6"/>
      <c r="I34" s="6"/>
      <c r="J34" s="5"/>
    </row>
    <row r="35" spans="1:10" ht="12.75">
      <c r="A35" s="5"/>
      <c r="B35" s="5"/>
      <c r="C35" s="5"/>
      <c r="D35" s="5"/>
      <c r="E35" s="6"/>
      <c r="F35" s="6"/>
      <c r="G35" s="6"/>
      <c r="H35" s="6"/>
      <c r="I35" s="6"/>
      <c r="J35" s="5"/>
    </row>
    <row r="36" spans="1:10" ht="12.75">
      <c r="A36" s="5"/>
      <c r="B36" s="184" t="s">
        <v>35</v>
      </c>
      <c r="C36" s="184"/>
      <c r="D36" s="184"/>
      <c r="E36" s="27">
        <f>(J21+I27)*(1+I32)</f>
        <v>0</v>
      </c>
      <c r="F36" s="6" t="s">
        <v>19</v>
      </c>
      <c r="G36" s="6"/>
      <c r="H36" s="6"/>
      <c r="I36" s="6"/>
      <c r="J36" s="5"/>
    </row>
    <row r="37" spans="1:10" ht="12.75">
      <c r="A37" s="5"/>
      <c r="B37" s="5"/>
      <c r="C37" s="5"/>
      <c r="D37" s="5"/>
      <c r="E37" s="6"/>
      <c r="F37" s="6"/>
      <c r="G37" s="6"/>
      <c r="H37" s="6"/>
      <c r="I37" s="6"/>
      <c r="J37" s="5"/>
    </row>
    <row r="38" spans="1:10" ht="12.75">
      <c r="A38" s="5"/>
      <c r="B38" s="184" t="s">
        <v>125</v>
      </c>
      <c r="C38" s="184"/>
      <c r="D38" s="184"/>
      <c r="E38" s="76">
        <v>24</v>
      </c>
      <c r="F38" s="6" t="s">
        <v>126</v>
      </c>
      <c r="G38" s="6"/>
      <c r="H38" s="6"/>
      <c r="I38" s="6"/>
      <c r="J38" s="5"/>
    </row>
    <row r="39" spans="1:10" ht="13.5" thickBot="1">
      <c r="A39" s="5"/>
      <c r="B39" s="5"/>
      <c r="C39" s="5"/>
      <c r="D39" s="5"/>
      <c r="E39" s="6"/>
      <c r="F39" s="6"/>
      <c r="G39" s="6"/>
      <c r="H39" s="6"/>
      <c r="I39" s="6"/>
      <c r="J39" s="5"/>
    </row>
    <row r="40" spans="1:10" ht="13.5" thickBot="1">
      <c r="A40" s="5"/>
      <c r="B40" s="184" t="s">
        <v>127</v>
      </c>
      <c r="C40" s="184"/>
      <c r="D40" s="184"/>
      <c r="E40" s="77">
        <f>E38*E36</f>
        <v>0</v>
      </c>
      <c r="F40" s="78" t="s">
        <v>129</v>
      </c>
      <c r="G40" s="79">
        <f>E40/860</f>
        <v>0</v>
      </c>
      <c r="H40" s="80" t="s">
        <v>130</v>
      </c>
      <c r="I40" s="6"/>
      <c r="J40" s="5"/>
    </row>
    <row r="41" spans="1:10" ht="13.5" thickBot="1">
      <c r="A41" s="5"/>
      <c r="B41" s="5"/>
      <c r="C41" s="5"/>
      <c r="D41" s="5"/>
      <c r="E41" s="75"/>
      <c r="F41" s="6"/>
      <c r="G41" s="75"/>
      <c r="H41" s="6"/>
      <c r="I41" s="6"/>
      <c r="J41" s="5"/>
    </row>
    <row r="42" spans="1:10" ht="13.5" thickBot="1">
      <c r="A42" s="5"/>
      <c r="B42" s="184" t="s">
        <v>128</v>
      </c>
      <c r="C42" s="184"/>
      <c r="D42" s="184"/>
      <c r="E42" s="77">
        <f>E40*datos!G$10</f>
        <v>0</v>
      </c>
      <c r="F42" s="78" t="s">
        <v>131</v>
      </c>
      <c r="G42" s="79">
        <f>E42/860</f>
        <v>0</v>
      </c>
      <c r="H42" s="80" t="s">
        <v>132</v>
      </c>
      <c r="I42" s="6"/>
      <c r="J42" s="5"/>
    </row>
    <row r="43" spans="1:10" ht="12.75">
      <c r="A43" s="5"/>
      <c r="B43" s="5"/>
      <c r="C43" s="5"/>
      <c r="D43" s="5"/>
      <c r="E43" s="27"/>
      <c r="F43" s="6"/>
      <c r="G43" s="6"/>
      <c r="H43" s="6"/>
      <c r="I43" s="6"/>
      <c r="J43" s="5"/>
    </row>
    <row r="44" spans="1:10" ht="12.75">
      <c r="A44" s="5"/>
      <c r="B44" s="5"/>
      <c r="C44" s="5"/>
      <c r="D44" s="5"/>
      <c r="E44" s="6"/>
      <c r="F44" s="6"/>
      <c r="G44" s="6"/>
      <c r="H44" s="6"/>
      <c r="I44" s="6"/>
      <c r="J44" s="5"/>
    </row>
    <row r="45" spans="1:10" ht="12.75">
      <c r="A45" s="5"/>
      <c r="B45" s="5"/>
      <c r="C45" s="5"/>
      <c r="D45" s="5"/>
      <c r="E45" s="6"/>
      <c r="F45" s="6"/>
      <c r="G45" s="6"/>
      <c r="H45" s="6"/>
      <c r="I45" s="6"/>
      <c r="J45" s="5"/>
    </row>
    <row r="46" spans="1:10" ht="12.75">
      <c r="A46" s="5"/>
      <c r="B46" s="5"/>
      <c r="C46" s="5" t="s">
        <v>4</v>
      </c>
      <c r="D46" s="5"/>
      <c r="E46" s="6"/>
      <c r="F46" s="6"/>
      <c r="G46" s="6"/>
      <c r="H46" s="6"/>
      <c r="I46" s="6"/>
      <c r="J46" s="5"/>
    </row>
    <row r="47" spans="1:10" ht="12.75">
      <c r="A47" s="5"/>
      <c r="B47" s="5"/>
      <c r="C47" s="5"/>
      <c r="D47" s="5"/>
      <c r="E47" s="6"/>
      <c r="F47" s="6"/>
      <c r="G47" s="6"/>
      <c r="H47" s="6"/>
      <c r="I47" s="6"/>
      <c r="J47" s="5"/>
    </row>
    <row r="48" spans="1:10" ht="12.75">
      <c r="A48" s="5"/>
      <c r="B48" s="5"/>
      <c r="C48" s="5"/>
      <c r="D48" s="5"/>
      <c r="E48" s="6"/>
      <c r="F48" s="6"/>
      <c r="G48" s="6"/>
      <c r="H48" s="6"/>
      <c r="I48" s="6"/>
      <c r="J48" s="5"/>
    </row>
    <row r="49" spans="1:10" ht="12.75">
      <c r="A49" s="5"/>
      <c r="B49" s="5" t="s">
        <v>110</v>
      </c>
      <c r="C49" s="5">
        <v>2</v>
      </c>
      <c r="D49" s="60" t="s">
        <v>119</v>
      </c>
      <c r="E49" s="6"/>
      <c r="F49" s="6"/>
      <c r="G49" s="6"/>
      <c r="H49" s="6"/>
      <c r="I49" s="6"/>
      <c r="J49" s="5"/>
    </row>
    <row r="50" spans="1:10" ht="12.75">
      <c r="A50" s="5"/>
      <c r="B50" s="5"/>
      <c r="C50" s="5"/>
      <c r="D50" s="5"/>
      <c r="E50" s="6"/>
      <c r="F50" s="6"/>
      <c r="G50" s="6"/>
      <c r="H50" s="6"/>
      <c r="I50" s="6"/>
      <c r="J50" s="5"/>
    </row>
    <row r="51" spans="1:10" ht="12.75">
      <c r="A51" s="5"/>
      <c r="B51" s="5" t="s">
        <v>6</v>
      </c>
      <c r="C51" s="5"/>
      <c r="D51" s="5"/>
      <c r="E51" s="6"/>
      <c r="F51" s="6"/>
      <c r="G51" s="6"/>
      <c r="H51" s="6"/>
      <c r="I51" s="6"/>
      <c r="J51" s="5"/>
    </row>
    <row r="52" spans="1:10" ht="12.75">
      <c r="A52" s="5"/>
      <c r="B52" s="5"/>
      <c r="C52" s="5"/>
      <c r="D52" s="5"/>
      <c r="E52" s="6"/>
      <c r="F52" s="6"/>
      <c r="G52" s="6"/>
      <c r="H52" s="6"/>
      <c r="I52" s="6"/>
      <c r="J52" s="5"/>
    </row>
    <row r="53" spans="1:12" ht="12.75">
      <c r="A53" s="5"/>
      <c r="B53" s="181" t="s">
        <v>7</v>
      </c>
      <c r="C53" s="181" t="s">
        <v>8</v>
      </c>
      <c r="D53" s="181"/>
      <c r="E53" s="7" t="s">
        <v>9</v>
      </c>
      <c r="F53" s="7" t="s">
        <v>10</v>
      </c>
      <c r="G53" s="7" t="s">
        <v>11</v>
      </c>
      <c r="H53" s="7" t="s">
        <v>12</v>
      </c>
      <c r="I53" s="7" t="s">
        <v>13</v>
      </c>
      <c r="J53" s="8" t="s">
        <v>14</v>
      </c>
      <c r="L53" s="28"/>
    </row>
    <row r="54" spans="1:12" ht="12.75">
      <c r="A54" s="5"/>
      <c r="B54" s="181"/>
      <c r="C54" s="7" t="s">
        <v>15</v>
      </c>
      <c r="D54" s="7" t="s">
        <v>16</v>
      </c>
      <c r="E54" s="7" t="s">
        <v>17</v>
      </c>
      <c r="F54" s="7" t="s">
        <v>17</v>
      </c>
      <c r="G54" s="7" t="s">
        <v>17</v>
      </c>
      <c r="H54" s="7"/>
      <c r="I54" s="7" t="s">
        <v>18</v>
      </c>
      <c r="J54" s="7" t="s">
        <v>19</v>
      </c>
      <c r="L54" s="28"/>
    </row>
    <row r="55" spans="1:10" ht="12.75">
      <c r="A55" s="5"/>
      <c r="B55" s="9" t="str">
        <f>datos!$B$21</f>
        <v>Muro Exterior:</v>
      </c>
      <c r="C55" s="9">
        <f>$C$11</f>
        <v>0</v>
      </c>
      <c r="D55" s="71">
        <f>datos!$C$14</f>
        <v>3</v>
      </c>
      <c r="E55" s="10">
        <f aca="true" t="shared" si="3" ref="E55:E60">C55*D55</f>
        <v>0</v>
      </c>
      <c r="F55" s="10">
        <f>E56+E57</f>
        <v>0</v>
      </c>
      <c r="G55" s="10">
        <f aca="true" t="shared" si="4" ref="G55:G64">E55-F55</f>
        <v>0</v>
      </c>
      <c r="H55" s="11">
        <f>datos!$C$35</f>
        <v>0.55</v>
      </c>
      <c r="I55" s="29">
        <f>datos!$H$13</f>
        <v>16.3</v>
      </c>
      <c r="J55" s="12">
        <f aca="true" t="shared" si="5" ref="J55:J64">G55*H55*I55</f>
        <v>0</v>
      </c>
    </row>
    <row r="56" spans="1:10" ht="12.75">
      <c r="A56" s="5"/>
      <c r="B56" s="9" t="str">
        <f>datos!$B$22</f>
        <v>Ventana:</v>
      </c>
      <c r="C56" s="9">
        <f>$C$12</f>
        <v>0</v>
      </c>
      <c r="D56" s="9">
        <f>datos!$C$15</f>
        <v>1.5</v>
      </c>
      <c r="E56" s="10">
        <f t="shared" si="3"/>
        <v>0</v>
      </c>
      <c r="F56" s="11"/>
      <c r="G56" s="10">
        <f t="shared" si="4"/>
        <v>0</v>
      </c>
      <c r="H56" s="11">
        <f>datos!$C$36</f>
        <v>3.01</v>
      </c>
      <c r="I56" s="29">
        <f>datos!$H$13</f>
        <v>16.3</v>
      </c>
      <c r="J56" s="12">
        <f t="shared" si="5"/>
        <v>0</v>
      </c>
    </row>
    <row r="57" spans="1:10" ht="12.75">
      <c r="A57" s="5"/>
      <c r="B57" s="9" t="str">
        <f>datos!$B$23</f>
        <v>Puerta Ext.:</v>
      </c>
      <c r="C57" s="9">
        <f>$C$13</f>
        <v>0</v>
      </c>
      <c r="D57" s="9">
        <f>datos!$C$16</f>
        <v>2.1</v>
      </c>
      <c r="E57" s="10">
        <f t="shared" si="3"/>
        <v>0</v>
      </c>
      <c r="F57" s="11"/>
      <c r="G57" s="10">
        <f t="shared" si="4"/>
        <v>0</v>
      </c>
      <c r="H57" s="11">
        <f>datos!$C$37</f>
        <v>3.01</v>
      </c>
      <c r="I57" s="29">
        <f>datos!$H$13</f>
        <v>16.3</v>
      </c>
      <c r="J57" s="12">
        <f t="shared" si="5"/>
        <v>0</v>
      </c>
    </row>
    <row r="58" spans="1:10" ht="12.75">
      <c r="A58" s="5"/>
      <c r="B58" s="65" t="str">
        <f>datos!$B$24</f>
        <v>Muro Interior:</v>
      </c>
      <c r="C58" s="13">
        <f>$C$14</f>
        <v>0</v>
      </c>
      <c r="D58" s="13">
        <f>datos!$C$14</f>
        <v>3</v>
      </c>
      <c r="E58" s="14">
        <f t="shared" si="3"/>
        <v>0</v>
      </c>
      <c r="F58" s="14">
        <f>E59</f>
        <v>0</v>
      </c>
      <c r="G58" s="14">
        <f t="shared" si="4"/>
        <v>0</v>
      </c>
      <c r="H58" s="15">
        <f>datos!$C$38</f>
        <v>0.74</v>
      </c>
      <c r="I58" s="68">
        <f>datos!$H$14</f>
        <v>14</v>
      </c>
      <c r="J58" s="16">
        <f t="shared" si="5"/>
        <v>0</v>
      </c>
    </row>
    <row r="59" spans="1:10" ht="12.75">
      <c r="A59" s="5"/>
      <c r="B59" s="65" t="str">
        <f>datos!$B$25</f>
        <v>Puerta Interior:</v>
      </c>
      <c r="C59" s="13">
        <f>$C$15</f>
        <v>0</v>
      </c>
      <c r="D59" s="13">
        <f>datos!$C$16</f>
        <v>2.1</v>
      </c>
      <c r="E59" s="14">
        <f t="shared" si="3"/>
        <v>0</v>
      </c>
      <c r="F59" s="14"/>
      <c r="G59" s="14">
        <f t="shared" si="4"/>
        <v>0</v>
      </c>
      <c r="H59" s="15">
        <f>datos!$C$39</f>
        <v>2.5</v>
      </c>
      <c r="I59" s="68">
        <f>datos!$H$14</f>
        <v>14</v>
      </c>
      <c r="J59" s="16">
        <f t="shared" si="5"/>
        <v>0</v>
      </c>
    </row>
    <row r="60" spans="1:10" ht="12.75">
      <c r="A60" s="5"/>
      <c r="B60" s="66" t="str">
        <f>datos!$B$26</f>
        <v>Pared Interior:</v>
      </c>
      <c r="C60" s="8">
        <f>$C$16</f>
        <v>0</v>
      </c>
      <c r="D60" s="8">
        <f>datos!$C$14</f>
        <v>3</v>
      </c>
      <c r="E60" s="17">
        <f t="shared" si="3"/>
        <v>0</v>
      </c>
      <c r="F60" s="7"/>
      <c r="G60" s="17">
        <f>E60-F60</f>
        <v>0</v>
      </c>
      <c r="H60" s="7">
        <f>datos!$C$40</f>
        <v>2.1</v>
      </c>
      <c r="I60" s="69">
        <f>datos!$H$14</f>
        <v>14</v>
      </c>
      <c r="J60" s="18">
        <f>G60*H60*I60</f>
        <v>0</v>
      </c>
    </row>
    <row r="61" spans="1:10" ht="12.75">
      <c r="A61" s="5"/>
      <c r="B61" s="67" t="str">
        <f>datos!$B$27</f>
        <v>Suelo sobre terreno:</v>
      </c>
      <c r="C61" s="19">
        <f>$C$17</f>
        <v>0</v>
      </c>
      <c r="D61" s="19">
        <f>$D$17</f>
        <v>0</v>
      </c>
      <c r="E61" s="20">
        <f>$E$17</f>
        <v>0</v>
      </c>
      <c r="F61" s="21"/>
      <c r="G61" s="20">
        <f t="shared" si="4"/>
        <v>0</v>
      </c>
      <c r="H61" s="21">
        <f>datos!$C$41</f>
        <v>0.55</v>
      </c>
      <c r="I61" s="70">
        <f>datos!$H$15</f>
        <v>15.6</v>
      </c>
      <c r="J61" s="22">
        <f t="shared" si="5"/>
        <v>0</v>
      </c>
    </row>
    <row r="62" spans="1:10" ht="12.75">
      <c r="A62" s="5"/>
      <c r="B62" s="67" t="str">
        <f>datos!$B$28</f>
        <v>Forjado con LNC:</v>
      </c>
      <c r="C62" s="19">
        <f>$C$18</f>
        <v>0</v>
      </c>
      <c r="D62" s="19">
        <f>$D$18</f>
        <v>0</v>
      </c>
      <c r="E62" s="20">
        <f>$E$18</f>
        <v>0</v>
      </c>
      <c r="F62" s="21"/>
      <c r="G62" s="20">
        <f t="shared" si="4"/>
        <v>0</v>
      </c>
      <c r="H62" s="21">
        <f>datos!$C$42</f>
        <v>0.55</v>
      </c>
      <c r="I62" s="70">
        <f>datos!$H$14</f>
        <v>14</v>
      </c>
      <c r="J62" s="22">
        <f t="shared" si="5"/>
        <v>0</v>
      </c>
    </row>
    <row r="63" spans="1:10" ht="12.75">
      <c r="A63" s="5"/>
      <c r="B63" s="67" t="str">
        <f>datos!$B$29</f>
        <v>Forjado exterior:</v>
      </c>
      <c r="C63" s="19">
        <f>$C$19</f>
        <v>0</v>
      </c>
      <c r="D63" s="19">
        <f>$D$19</f>
        <v>0</v>
      </c>
      <c r="E63" s="20">
        <f>$E$19</f>
        <v>0</v>
      </c>
      <c r="F63" s="21"/>
      <c r="G63" s="20">
        <f t="shared" si="4"/>
        <v>0</v>
      </c>
      <c r="H63" s="21">
        <f>datos!$C$43</f>
        <v>0.55</v>
      </c>
      <c r="I63" s="70">
        <f>datos!$H$13</f>
        <v>16.3</v>
      </c>
      <c r="J63" s="22">
        <f t="shared" si="5"/>
        <v>0</v>
      </c>
    </row>
    <row r="64" spans="1:10" ht="12.75">
      <c r="A64" s="5"/>
      <c r="B64" s="67" t="str">
        <f>datos!$B$30</f>
        <v>Cubierta:</v>
      </c>
      <c r="C64" s="19">
        <f>$C$20</f>
        <v>0</v>
      </c>
      <c r="D64" s="19">
        <f>$D$20</f>
        <v>0</v>
      </c>
      <c r="E64" s="20">
        <f>$E$20</f>
        <v>0</v>
      </c>
      <c r="F64" s="21"/>
      <c r="G64" s="20">
        <f t="shared" si="4"/>
        <v>0</v>
      </c>
      <c r="H64" s="21">
        <f>datos!$C$44</f>
        <v>0.42</v>
      </c>
      <c r="I64" s="70">
        <f>datos!$H$13</f>
        <v>16.3</v>
      </c>
      <c r="J64" s="22">
        <f t="shared" si="5"/>
        <v>0</v>
      </c>
    </row>
    <row r="65" spans="1:10" ht="12.75">
      <c r="A65" s="5"/>
      <c r="B65" s="189" t="s">
        <v>20</v>
      </c>
      <c r="C65" s="190"/>
      <c r="D65" s="190"/>
      <c r="E65" s="190"/>
      <c r="F65" s="190"/>
      <c r="G65" s="190"/>
      <c r="H65" s="190"/>
      <c r="I65" s="191"/>
      <c r="J65" s="18">
        <f>SUM(J55:J64)</f>
        <v>0</v>
      </c>
    </row>
    <row r="66" spans="1:10" ht="12.75">
      <c r="A66" s="5"/>
      <c r="B66" s="5"/>
      <c r="C66" s="5"/>
      <c r="D66" s="5"/>
      <c r="E66" s="6"/>
      <c r="F66" s="6"/>
      <c r="G66" s="6"/>
      <c r="H66" s="6"/>
      <c r="I66" s="6"/>
      <c r="J66" s="5"/>
    </row>
    <row r="67" spans="1:10" ht="12.75">
      <c r="A67" s="5"/>
      <c r="B67" s="5"/>
      <c r="C67" s="5"/>
      <c r="D67" s="5"/>
      <c r="E67" s="6"/>
      <c r="F67" s="6"/>
      <c r="G67" s="6"/>
      <c r="H67" s="6"/>
      <c r="I67" s="6"/>
      <c r="J67" s="5"/>
    </row>
    <row r="68" spans="1:10" ht="12.75">
      <c r="A68" s="5"/>
      <c r="B68" s="5" t="s">
        <v>21</v>
      </c>
      <c r="C68" s="5"/>
      <c r="D68" s="5"/>
      <c r="E68" s="23">
        <f>MAX(G61:G64)</f>
        <v>0</v>
      </c>
      <c r="F68" s="6" t="s">
        <v>22</v>
      </c>
      <c r="G68" s="6"/>
      <c r="H68" s="6"/>
      <c r="I68" s="6"/>
      <c r="J68" s="5"/>
    </row>
    <row r="69" spans="1:10" ht="12.75">
      <c r="A69" s="5"/>
      <c r="B69" s="5"/>
      <c r="C69" s="5"/>
      <c r="D69" s="5"/>
      <c r="E69" s="6"/>
      <c r="F69" s="6"/>
      <c r="G69" s="6"/>
      <c r="H69" s="6"/>
      <c r="I69" s="6"/>
      <c r="J69" s="5"/>
    </row>
    <row r="70" spans="1:10" ht="12.75">
      <c r="A70" s="5"/>
      <c r="B70" s="7" t="s">
        <v>23</v>
      </c>
      <c r="C70" s="181" t="s">
        <v>24</v>
      </c>
      <c r="D70" s="181"/>
      <c r="E70" s="7" t="s">
        <v>25</v>
      </c>
      <c r="F70" s="7" t="s">
        <v>26</v>
      </c>
      <c r="G70" s="7" t="s">
        <v>27</v>
      </c>
      <c r="H70" s="24" t="s">
        <v>28</v>
      </c>
      <c r="I70" s="182" t="s">
        <v>29</v>
      </c>
      <c r="J70" s="183"/>
    </row>
    <row r="71" spans="1:10" ht="12.75">
      <c r="A71" s="6"/>
      <c r="B71" s="7">
        <f>datos!$C$14</f>
        <v>3</v>
      </c>
      <c r="C71" s="185">
        <f>E68*B71</f>
        <v>0</v>
      </c>
      <c r="D71" s="185"/>
      <c r="E71" s="7">
        <f>datos!$D$48</f>
        <v>0.7</v>
      </c>
      <c r="F71" s="7">
        <v>0.24</v>
      </c>
      <c r="G71" s="7">
        <v>1.204</v>
      </c>
      <c r="H71" s="69">
        <f>datos!$H$13</f>
        <v>16.3</v>
      </c>
      <c r="I71" s="186">
        <f>C71*E71*F71*G71*H71</f>
        <v>0</v>
      </c>
      <c r="J71" s="186"/>
    </row>
    <row r="72" spans="1:10" ht="12.75">
      <c r="A72" s="5"/>
      <c r="B72" s="5"/>
      <c r="C72" s="5"/>
      <c r="D72" s="5"/>
      <c r="E72" s="6"/>
      <c r="F72" s="6"/>
      <c r="G72" s="6"/>
      <c r="H72" s="6"/>
      <c r="I72" s="6"/>
      <c r="J72" s="5"/>
    </row>
    <row r="73" spans="1:10" ht="12.75">
      <c r="A73" s="5"/>
      <c r="B73" s="5" t="s">
        <v>30</v>
      </c>
      <c r="C73" s="5"/>
      <c r="D73" s="5"/>
      <c r="E73" s="6"/>
      <c r="F73" s="6"/>
      <c r="G73" s="6"/>
      <c r="H73" s="6"/>
      <c r="I73" s="6"/>
      <c r="J73" s="5"/>
    </row>
    <row r="74" spans="1:10" ht="12.75">
      <c r="A74" s="5"/>
      <c r="B74" s="5"/>
      <c r="C74" s="5"/>
      <c r="D74" s="5"/>
      <c r="E74" s="6"/>
      <c r="F74" s="6"/>
      <c r="G74" s="6"/>
      <c r="H74" s="6"/>
      <c r="I74" s="6"/>
      <c r="J74" s="5"/>
    </row>
    <row r="75" spans="1:10" ht="12.75">
      <c r="A75" s="5"/>
      <c r="B75" s="8"/>
      <c r="C75" s="182" t="s">
        <v>31</v>
      </c>
      <c r="D75" s="183"/>
      <c r="E75" s="182" t="s">
        <v>32</v>
      </c>
      <c r="F75" s="183"/>
      <c r="G75" s="182"/>
      <c r="H75" s="183"/>
      <c r="I75" s="7" t="s">
        <v>33</v>
      </c>
      <c r="J75" s="5"/>
    </row>
    <row r="76" spans="1:10" ht="12.75">
      <c r="A76" s="5"/>
      <c r="B76" s="7" t="s">
        <v>34</v>
      </c>
      <c r="C76" s="187">
        <f>$C$32</f>
        <v>0</v>
      </c>
      <c r="D76" s="188"/>
      <c r="E76" s="187">
        <f>datos!$C$52</f>
        <v>0</v>
      </c>
      <c r="F76" s="188"/>
      <c r="G76" s="187">
        <f>$G$32</f>
        <v>0</v>
      </c>
      <c r="H76" s="188"/>
      <c r="I76" s="26">
        <f>SUM(C76:H76)</f>
        <v>0</v>
      </c>
      <c r="J76" s="5"/>
    </row>
    <row r="77" spans="1:10" ht="12.75">
      <c r="A77" s="5"/>
      <c r="B77" s="5"/>
      <c r="C77" s="5"/>
      <c r="D77" s="5"/>
      <c r="E77" s="6"/>
      <c r="F77" s="6"/>
      <c r="G77" s="6"/>
      <c r="H77" s="6"/>
      <c r="I77" s="6"/>
      <c r="J77" s="5"/>
    </row>
    <row r="78" spans="1:10" ht="12.75">
      <c r="A78" s="5"/>
      <c r="B78" s="5" t="s">
        <v>124</v>
      </c>
      <c r="C78" s="5"/>
      <c r="D78" s="5"/>
      <c r="E78" s="6"/>
      <c r="F78" s="6"/>
      <c r="G78" s="6"/>
      <c r="H78" s="6"/>
      <c r="I78" s="6"/>
      <c r="J78" s="5"/>
    </row>
    <row r="79" spans="1:10" ht="12.75">
      <c r="A79" s="5"/>
      <c r="B79" s="5"/>
      <c r="C79" s="5"/>
      <c r="D79" s="5"/>
      <c r="E79" s="6"/>
      <c r="F79" s="6"/>
      <c r="G79" s="6"/>
      <c r="H79" s="6"/>
      <c r="I79" s="6"/>
      <c r="J79" s="5"/>
    </row>
    <row r="80" spans="1:10" ht="12.75">
      <c r="A80" s="5"/>
      <c r="B80" s="184" t="s">
        <v>35</v>
      </c>
      <c r="C80" s="184"/>
      <c r="D80" s="184"/>
      <c r="E80" s="27">
        <f>(J65+I71)*(1+I76)</f>
        <v>0</v>
      </c>
      <c r="F80" s="6" t="s">
        <v>19</v>
      </c>
      <c r="G80" s="6"/>
      <c r="H80" s="6"/>
      <c r="I80" s="6"/>
      <c r="J80" s="5"/>
    </row>
    <row r="81" spans="1:10" ht="12.75">
      <c r="A81" s="5"/>
      <c r="B81" s="5"/>
      <c r="C81" s="5"/>
      <c r="D81" s="5"/>
      <c r="E81" s="6"/>
      <c r="F81" s="6"/>
      <c r="G81" s="6"/>
      <c r="H81" s="6"/>
      <c r="I81" s="6"/>
      <c r="J81" s="5"/>
    </row>
    <row r="82" spans="1:10" ht="12.75">
      <c r="A82" s="5"/>
      <c r="B82" s="184" t="s">
        <v>125</v>
      </c>
      <c r="C82" s="184"/>
      <c r="D82" s="184"/>
      <c r="E82" s="76">
        <f>$E$38</f>
        <v>24</v>
      </c>
      <c r="F82" s="6" t="s">
        <v>126</v>
      </c>
      <c r="G82" s="6"/>
      <c r="H82" s="6"/>
      <c r="I82" s="6"/>
      <c r="J82" s="5"/>
    </row>
    <row r="83" spans="1:10" ht="13.5" thickBot="1">
      <c r="A83" s="5"/>
      <c r="B83" s="5"/>
      <c r="C83" s="5"/>
      <c r="D83" s="5"/>
      <c r="E83" s="6"/>
      <c r="F83" s="6"/>
      <c r="G83" s="6"/>
      <c r="H83" s="6"/>
      <c r="I83" s="6"/>
      <c r="J83" s="5"/>
    </row>
    <row r="84" spans="1:10" ht="13.5" thickBot="1">
      <c r="A84" s="5"/>
      <c r="B84" s="184" t="s">
        <v>127</v>
      </c>
      <c r="C84" s="184"/>
      <c r="D84" s="184"/>
      <c r="E84" s="77">
        <f>E82*E80</f>
        <v>0</v>
      </c>
      <c r="F84" s="78" t="s">
        <v>129</v>
      </c>
      <c r="G84" s="79">
        <f>E84/860</f>
        <v>0</v>
      </c>
      <c r="H84" s="80" t="s">
        <v>130</v>
      </c>
      <c r="I84" s="6"/>
      <c r="J84" s="5"/>
    </row>
    <row r="85" spans="1:10" ht="13.5" thickBot="1">
      <c r="A85" s="5"/>
      <c r="B85" s="5"/>
      <c r="C85" s="5"/>
      <c r="D85" s="5"/>
      <c r="E85" s="75"/>
      <c r="F85" s="6"/>
      <c r="G85" s="75"/>
      <c r="H85" s="6"/>
      <c r="I85" s="6"/>
      <c r="J85" s="5"/>
    </row>
    <row r="86" spans="1:10" ht="13.5" thickBot="1">
      <c r="A86" s="5"/>
      <c r="B86" s="184" t="s">
        <v>128</v>
      </c>
      <c r="C86" s="184"/>
      <c r="D86" s="184"/>
      <c r="E86" s="77">
        <f>E84*datos!H$10</f>
        <v>0</v>
      </c>
      <c r="F86" s="78" t="s">
        <v>131</v>
      </c>
      <c r="G86" s="79">
        <f>E86/860</f>
        <v>0</v>
      </c>
      <c r="H86" s="80" t="s">
        <v>132</v>
      </c>
      <c r="I86" s="6"/>
      <c r="J86" s="5"/>
    </row>
    <row r="87" ht="12.75"/>
    <row r="88" ht="12.75"/>
    <row r="89" spans="1:10" ht="12.75">
      <c r="A89" s="5"/>
      <c r="B89" s="5"/>
      <c r="C89" s="5"/>
      <c r="D89" s="5"/>
      <c r="E89" s="6"/>
      <c r="F89" s="6"/>
      <c r="G89" s="6"/>
      <c r="H89" s="6"/>
      <c r="I89" s="6"/>
      <c r="J89" s="5"/>
    </row>
    <row r="90" spans="1:10" ht="12.75">
      <c r="A90" s="5"/>
      <c r="B90" s="5"/>
      <c r="C90" s="5" t="s">
        <v>4</v>
      </c>
      <c r="D90" s="5"/>
      <c r="E90" s="6"/>
      <c r="F90" s="6"/>
      <c r="G90" s="6"/>
      <c r="H90" s="6"/>
      <c r="I90" s="6"/>
      <c r="J90" s="5"/>
    </row>
    <row r="91" spans="1:10" ht="12.75">
      <c r="A91" s="5"/>
      <c r="B91" s="5"/>
      <c r="C91" s="5"/>
      <c r="D91" s="5"/>
      <c r="E91" s="6"/>
      <c r="F91" s="6"/>
      <c r="G91" s="6"/>
      <c r="H91" s="6"/>
      <c r="I91" s="6"/>
      <c r="J91" s="5"/>
    </row>
    <row r="92" spans="1:10" ht="12.75">
      <c r="A92" s="5"/>
      <c r="B92" s="5"/>
      <c r="C92" s="5"/>
      <c r="D92" s="5"/>
      <c r="E92" s="6"/>
      <c r="F92" s="6"/>
      <c r="G92" s="6"/>
      <c r="H92" s="6"/>
      <c r="I92" s="6"/>
      <c r="J92" s="5"/>
    </row>
    <row r="93" spans="1:10" ht="12.75">
      <c r="A93" s="5"/>
      <c r="B93" s="5" t="s">
        <v>110</v>
      </c>
      <c r="C93" s="5">
        <v>3</v>
      </c>
      <c r="D93" s="60" t="s">
        <v>120</v>
      </c>
      <c r="E93" s="6"/>
      <c r="F93" s="6"/>
      <c r="G93" s="6"/>
      <c r="H93" s="6"/>
      <c r="I93" s="6"/>
      <c r="J93" s="5"/>
    </row>
    <row r="94" spans="1:10" ht="12.75">
      <c r="A94" s="5"/>
      <c r="B94" s="5"/>
      <c r="C94" s="5"/>
      <c r="D94" s="5"/>
      <c r="E94" s="6"/>
      <c r="F94" s="6"/>
      <c r="G94" s="6"/>
      <c r="H94" s="6"/>
      <c r="I94" s="6"/>
      <c r="J94" s="5"/>
    </row>
    <row r="95" spans="1:10" ht="12.75">
      <c r="A95" s="5"/>
      <c r="B95" s="5" t="s">
        <v>6</v>
      </c>
      <c r="C95" s="5"/>
      <c r="D95" s="5"/>
      <c r="E95" s="6"/>
      <c r="F95" s="6"/>
      <c r="G95" s="6"/>
      <c r="H95" s="6"/>
      <c r="I95" s="6"/>
      <c r="J95" s="5"/>
    </row>
    <row r="96" spans="1:10" ht="12.75">
      <c r="A96" s="5"/>
      <c r="B96" s="5"/>
      <c r="C96" s="5"/>
      <c r="D96" s="5"/>
      <c r="E96" s="6"/>
      <c r="F96" s="6"/>
      <c r="G96" s="6"/>
      <c r="H96" s="6"/>
      <c r="I96" s="6"/>
      <c r="J96" s="5"/>
    </row>
    <row r="97" spans="1:10" ht="12.75">
      <c r="A97" s="5"/>
      <c r="B97" s="181" t="s">
        <v>7</v>
      </c>
      <c r="C97" s="181" t="s">
        <v>8</v>
      </c>
      <c r="D97" s="181"/>
      <c r="E97" s="7" t="s">
        <v>9</v>
      </c>
      <c r="F97" s="7" t="s">
        <v>10</v>
      </c>
      <c r="G97" s="7" t="s">
        <v>11</v>
      </c>
      <c r="H97" s="7" t="s">
        <v>12</v>
      </c>
      <c r="I97" s="7" t="s">
        <v>13</v>
      </c>
      <c r="J97" s="8" t="s">
        <v>14</v>
      </c>
    </row>
    <row r="98" spans="1:10" ht="12.75">
      <c r="A98" s="5"/>
      <c r="B98" s="181"/>
      <c r="C98" s="7" t="s">
        <v>15</v>
      </c>
      <c r="D98" s="7" t="s">
        <v>16</v>
      </c>
      <c r="E98" s="7" t="s">
        <v>17</v>
      </c>
      <c r="F98" s="7" t="s">
        <v>17</v>
      </c>
      <c r="G98" s="7" t="s">
        <v>17</v>
      </c>
      <c r="H98" s="7"/>
      <c r="I98" s="7" t="s">
        <v>18</v>
      </c>
      <c r="J98" s="7" t="s">
        <v>19</v>
      </c>
    </row>
    <row r="99" spans="1:10" ht="12.75">
      <c r="A99" s="5"/>
      <c r="B99" s="9" t="str">
        <f>datos!$B$21</f>
        <v>Muro Exterior:</v>
      </c>
      <c r="C99" s="9">
        <f>$C$11</f>
        <v>0</v>
      </c>
      <c r="D99" s="71">
        <f>datos!$C$14</f>
        <v>3</v>
      </c>
      <c r="E99" s="10">
        <f aca="true" t="shared" si="6" ref="E99:E104">C99*D99</f>
        <v>0</v>
      </c>
      <c r="F99" s="10">
        <f>E100+E101</f>
        <v>0</v>
      </c>
      <c r="G99" s="10">
        <f aca="true" t="shared" si="7" ref="G99:G108">E99-F99</f>
        <v>0</v>
      </c>
      <c r="H99" s="11">
        <f>datos!$C$35</f>
        <v>0.55</v>
      </c>
      <c r="I99" s="29">
        <f>datos!$I$13</f>
        <v>17.3</v>
      </c>
      <c r="J99" s="12">
        <f aca="true" t="shared" si="8" ref="J99:J108">G99*H99*I99</f>
        <v>0</v>
      </c>
    </row>
    <row r="100" spans="1:10" ht="12.75">
      <c r="A100" s="5"/>
      <c r="B100" s="9" t="str">
        <f>datos!$B$22</f>
        <v>Ventana:</v>
      </c>
      <c r="C100" s="9">
        <f>$C$12</f>
        <v>0</v>
      </c>
      <c r="D100" s="9">
        <f>datos!$C$15</f>
        <v>1.5</v>
      </c>
      <c r="E100" s="10">
        <f t="shared" si="6"/>
        <v>0</v>
      </c>
      <c r="F100" s="11"/>
      <c r="G100" s="10">
        <f t="shared" si="7"/>
        <v>0</v>
      </c>
      <c r="H100" s="11">
        <f>datos!$C$36</f>
        <v>3.01</v>
      </c>
      <c r="I100" s="29">
        <f>datos!$I$13</f>
        <v>17.3</v>
      </c>
      <c r="J100" s="12">
        <f t="shared" si="8"/>
        <v>0</v>
      </c>
    </row>
    <row r="101" spans="1:10" ht="12.75">
      <c r="A101" s="5"/>
      <c r="B101" s="9" t="str">
        <f>datos!$B$23</f>
        <v>Puerta Ext.:</v>
      </c>
      <c r="C101" s="9">
        <f>$C$13</f>
        <v>0</v>
      </c>
      <c r="D101" s="9">
        <f>datos!$C$16</f>
        <v>2.1</v>
      </c>
      <c r="E101" s="10">
        <f t="shared" si="6"/>
        <v>0</v>
      </c>
      <c r="F101" s="11"/>
      <c r="G101" s="10">
        <f t="shared" si="7"/>
        <v>0</v>
      </c>
      <c r="H101" s="11">
        <f>datos!$C$37</f>
        <v>3.01</v>
      </c>
      <c r="I101" s="29">
        <f>datos!$I$13</f>
        <v>17.3</v>
      </c>
      <c r="J101" s="12">
        <f t="shared" si="8"/>
        <v>0</v>
      </c>
    </row>
    <row r="102" spans="1:10" ht="12.75">
      <c r="A102" s="5"/>
      <c r="B102" s="65" t="str">
        <f>datos!$B$24</f>
        <v>Muro Interior:</v>
      </c>
      <c r="C102" s="13">
        <f>$C$14</f>
        <v>0</v>
      </c>
      <c r="D102" s="13">
        <f>datos!$C$14</f>
        <v>3</v>
      </c>
      <c r="E102" s="14">
        <f t="shared" si="6"/>
        <v>0</v>
      </c>
      <c r="F102" s="14">
        <f>E103</f>
        <v>0</v>
      </c>
      <c r="G102" s="14">
        <f t="shared" si="7"/>
        <v>0</v>
      </c>
      <c r="H102" s="15">
        <f>datos!$C$38</f>
        <v>0.74</v>
      </c>
      <c r="I102" s="68">
        <f>datos!$I$14</f>
        <v>14</v>
      </c>
      <c r="J102" s="16">
        <f t="shared" si="8"/>
        <v>0</v>
      </c>
    </row>
    <row r="103" spans="1:10" ht="12.75">
      <c r="A103" s="5"/>
      <c r="B103" s="65" t="str">
        <f>datos!$B$25</f>
        <v>Puerta Interior:</v>
      </c>
      <c r="C103" s="13">
        <f>$C$15</f>
        <v>0</v>
      </c>
      <c r="D103" s="13">
        <f>datos!$C$16</f>
        <v>2.1</v>
      </c>
      <c r="E103" s="14">
        <f t="shared" si="6"/>
        <v>0</v>
      </c>
      <c r="F103" s="14"/>
      <c r="G103" s="14">
        <f t="shared" si="7"/>
        <v>0</v>
      </c>
      <c r="H103" s="15">
        <f>datos!$C$39</f>
        <v>2.5</v>
      </c>
      <c r="I103" s="68">
        <f>datos!$I$14</f>
        <v>14</v>
      </c>
      <c r="J103" s="16">
        <f t="shared" si="8"/>
        <v>0</v>
      </c>
    </row>
    <row r="104" spans="1:10" ht="12.75">
      <c r="A104" s="5"/>
      <c r="B104" s="66" t="str">
        <f>datos!$B$26</f>
        <v>Pared Interior:</v>
      </c>
      <c r="C104" s="8">
        <f>$C$16</f>
        <v>0</v>
      </c>
      <c r="D104" s="8">
        <f>datos!$C$14</f>
        <v>3</v>
      </c>
      <c r="E104" s="17">
        <f t="shared" si="6"/>
        <v>0</v>
      </c>
      <c r="F104" s="7"/>
      <c r="G104" s="17">
        <f t="shared" si="7"/>
        <v>0</v>
      </c>
      <c r="H104" s="7">
        <f>datos!$C$40</f>
        <v>2.1</v>
      </c>
      <c r="I104" s="69">
        <f>datos!$I$14</f>
        <v>14</v>
      </c>
      <c r="J104" s="18">
        <f t="shared" si="8"/>
        <v>0</v>
      </c>
    </row>
    <row r="105" spans="1:10" ht="12.75">
      <c r="A105" s="5"/>
      <c r="B105" s="67" t="str">
        <f>datos!$B$27</f>
        <v>Suelo sobre terreno:</v>
      </c>
      <c r="C105" s="19">
        <f>$C$17</f>
        <v>0</v>
      </c>
      <c r="D105" s="19">
        <f>$D$17</f>
        <v>0</v>
      </c>
      <c r="E105" s="20">
        <f>$E$17</f>
        <v>0</v>
      </c>
      <c r="F105" s="21"/>
      <c r="G105" s="20">
        <f t="shared" si="7"/>
        <v>0</v>
      </c>
      <c r="H105" s="21">
        <f>datos!$C$41</f>
        <v>0.55</v>
      </c>
      <c r="I105" s="70">
        <f>datos!$I$15</f>
        <v>16.6</v>
      </c>
      <c r="J105" s="22">
        <f t="shared" si="8"/>
        <v>0</v>
      </c>
    </row>
    <row r="106" spans="1:10" ht="12.75">
      <c r="A106" s="5"/>
      <c r="B106" s="67" t="str">
        <f>datos!$B$28</f>
        <v>Forjado con LNC:</v>
      </c>
      <c r="C106" s="19">
        <f>$C$18</f>
        <v>0</v>
      </c>
      <c r="D106" s="19">
        <f>$D$18</f>
        <v>0</v>
      </c>
      <c r="E106" s="20">
        <f>$E$18</f>
        <v>0</v>
      </c>
      <c r="F106" s="21"/>
      <c r="G106" s="20">
        <f t="shared" si="7"/>
        <v>0</v>
      </c>
      <c r="H106" s="21">
        <f>datos!$C$42</f>
        <v>0.55</v>
      </c>
      <c r="I106" s="70">
        <f>datos!$I$14</f>
        <v>14</v>
      </c>
      <c r="J106" s="22">
        <f t="shared" si="8"/>
        <v>0</v>
      </c>
    </row>
    <row r="107" spans="1:10" ht="12.75">
      <c r="A107" s="5"/>
      <c r="B107" s="67" t="str">
        <f>datos!$B$29</f>
        <v>Forjado exterior:</v>
      </c>
      <c r="C107" s="19">
        <f>$C$19</f>
        <v>0</v>
      </c>
      <c r="D107" s="19">
        <f>$D$19</f>
        <v>0</v>
      </c>
      <c r="E107" s="20">
        <f>$E$19</f>
        <v>0</v>
      </c>
      <c r="F107" s="21"/>
      <c r="G107" s="20">
        <f t="shared" si="7"/>
        <v>0</v>
      </c>
      <c r="H107" s="21">
        <f>datos!$C$43</f>
        <v>0.55</v>
      </c>
      <c r="I107" s="70">
        <f>datos!$I$13</f>
        <v>17.3</v>
      </c>
      <c r="J107" s="22">
        <f t="shared" si="8"/>
        <v>0</v>
      </c>
    </row>
    <row r="108" spans="1:10" ht="12.75">
      <c r="A108" s="5"/>
      <c r="B108" s="67" t="str">
        <f>datos!$B$30</f>
        <v>Cubierta:</v>
      </c>
      <c r="C108" s="19">
        <f>$C$20</f>
        <v>0</v>
      </c>
      <c r="D108" s="19">
        <f>$D$20</f>
        <v>0</v>
      </c>
      <c r="E108" s="20">
        <f>$E$20</f>
        <v>0</v>
      </c>
      <c r="F108" s="21"/>
      <c r="G108" s="20">
        <f t="shared" si="7"/>
        <v>0</v>
      </c>
      <c r="H108" s="21">
        <f>datos!$C$44</f>
        <v>0.42</v>
      </c>
      <c r="I108" s="70">
        <f>datos!$I$13</f>
        <v>17.3</v>
      </c>
      <c r="J108" s="22">
        <f t="shared" si="8"/>
        <v>0</v>
      </c>
    </row>
    <row r="109" spans="1:10" ht="12.75">
      <c r="A109" s="5"/>
      <c r="B109" s="189" t="s">
        <v>20</v>
      </c>
      <c r="C109" s="190"/>
      <c r="D109" s="190"/>
      <c r="E109" s="190"/>
      <c r="F109" s="190"/>
      <c r="G109" s="190"/>
      <c r="H109" s="190"/>
      <c r="I109" s="191"/>
      <c r="J109" s="18">
        <f>SUM(J99:J108)</f>
        <v>0</v>
      </c>
    </row>
    <row r="110" spans="1:10" ht="12.75">
      <c r="A110" s="5"/>
      <c r="B110" s="5"/>
      <c r="C110" s="5"/>
      <c r="D110" s="5"/>
      <c r="E110" s="6"/>
      <c r="F110" s="6"/>
      <c r="G110" s="6"/>
      <c r="H110" s="6"/>
      <c r="I110" s="6"/>
      <c r="J110" s="5"/>
    </row>
    <row r="111" spans="1:10" ht="12.75">
      <c r="A111" s="5"/>
      <c r="B111" s="5"/>
      <c r="C111" s="5"/>
      <c r="D111" s="5"/>
      <c r="E111" s="6"/>
      <c r="F111" s="6"/>
      <c r="G111" s="6"/>
      <c r="H111" s="6"/>
      <c r="I111" s="6"/>
      <c r="J111" s="5"/>
    </row>
    <row r="112" spans="1:10" ht="12.75">
      <c r="A112" s="5"/>
      <c r="B112" s="5" t="s">
        <v>21</v>
      </c>
      <c r="C112" s="5"/>
      <c r="D112" s="5"/>
      <c r="E112" s="23">
        <f>MAX(G105:G108)</f>
        <v>0</v>
      </c>
      <c r="F112" s="6" t="s">
        <v>22</v>
      </c>
      <c r="G112" s="6"/>
      <c r="H112" s="6"/>
      <c r="I112" s="6"/>
      <c r="J112" s="5"/>
    </row>
    <row r="113" spans="1:10" ht="12.75">
      <c r="A113" s="5"/>
      <c r="B113" s="5"/>
      <c r="C113" s="5"/>
      <c r="D113" s="5"/>
      <c r="E113" s="6"/>
      <c r="F113" s="6"/>
      <c r="G113" s="6"/>
      <c r="H113" s="6"/>
      <c r="I113" s="6"/>
      <c r="J113" s="5"/>
    </row>
    <row r="114" spans="1:10" ht="12.75">
      <c r="A114" s="5"/>
      <c r="B114" s="7" t="s">
        <v>23</v>
      </c>
      <c r="C114" s="181" t="s">
        <v>24</v>
      </c>
      <c r="D114" s="181"/>
      <c r="E114" s="7" t="s">
        <v>25</v>
      </c>
      <c r="F114" s="7" t="s">
        <v>26</v>
      </c>
      <c r="G114" s="7" t="s">
        <v>27</v>
      </c>
      <c r="H114" s="24" t="s">
        <v>28</v>
      </c>
      <c r="I114" s="182" t="s">
        <v>29</v>
      </c>
      <c r="J114" s="183"/>
    </row>
    <row r="115" spans="1:10" ht="12.75">
      <c r="A115" s="6"/>
      <c r="B115" s="7">
        <f>datos!$C$14</f>
        <v>3</v>
      </c>
      <c r="C115" s="185">
        <f>E112*B115</f>
        <v>0</v>
      </c>
      <c r="D115" s="185"/>
      <c r="E115" s="7">
        <f>datos!$D$48</f>
        <v>0.7</v>
      </c>
      <c r="F115" s="7">
        <v>0.24</v>
      </c>
      <c r="G115" s="7">
        <v>1.204</v>
      </c>
      <c r="H115" s="69">
        <f>datos!$I$13</f>
        <v>17.3</v>
      </c>
      <c r="I115" s="186">
        <f>C115*E115*F115*G115*H115</f>
        <v>0</v>
      </c>
      <c r="J115" s="186"/>
    </row>
    <row r="116" spans="1:10" ht="12.75">
      <c r="A116" s="5"/>
      <c r="B116" s="5"/>
      <c r="C116" s="5"/>
      <c r="D116" s="5"/>
      <c r="E116" s="6"/>
      <c r="F116" s="6"/>
      <c r="G116" s="6"/>
      <c r="H116" s="6"/>
      <c r="I116" s="6"/>
      <c r="J116" s="5"/>
    </row>
    <row r="117" spans="1:10" ht="12.75">
      <c r="A117" s="5"/>
      <c r="B117" s="5" t="s">
        <v>30</v>
      </c>
      <c r="C117" s="5"/>
      <c r="D117" s="5"/>
      <c r="E117" s="6"/>
      <c r="F117" s="6"/>
      <c r="G117" s="6"/>
      <c r="H117" s="6"/>
      <c r="I117" s="6"/>
      <c r="J117" s="5"/>
    </row>
    <row r="118" spans="1:10" ht="12.75">
      <c r="A118" s="5"/>
      <c r="B118" s="5"/>
      <c r="C118" s="5"/>
      <c r="D118" s="5"/>
      <c r="E118" s="6"/>
      <c r="F118" s="6"/>
      <c r="G118" s="6"/>
      <c r="H118" s="6"/>
      <c r="I118" s="6"/>
      <c r="J118" s="5"/>
    </row>
    <row r="119" spans="1:10" ht="12.75">
      <c r="A119" s="5"/>
      <c r="B119" s="8"/>
      <c r="C119" s="182" t="s">
        <v>31</v>
      </c>
      <c r="D119" s="183"/>
      <c r="E119" s="182" t="s">
        <v>32</v>
      </c>
      <c r="F119" s="183"/>
      <c r="G119" s="182"/>
      <c r="H119" s="183"/>
      <c r="I119" s="7" t="s">
        <v>33</v>
      </c>
      <c r="J119" s="5"/>
    </row>
    <row r="120" spans="1:10" ht="12.75">
      <c r="A120" s="5"/>
      <c r="B120" s="7" t="s">
        <v>34</v>
      </c>
      <c r="C120" s="187">
        <f>$C$32</f>
        <v>0</v>
      </c>
      <c r="D120" s="188"/>
      <c r="E120" s="187">
        <f>datos!$C$52</f>
        <v>0</v>
      </c>
      <c r="F120" s="188"/>
      <c r="G120" s="187">
        <f>$G$32</f>
        <v>0</v>
      </c>
      <c r="H120" s="188"/>
      <c r="I120" s="26">
        <f>SUM(C120:H120)</f>
        <v>0</v>
      </c>
      <c r="J120" s="5"/>
    </row>
    <row r="121" spans="1:10" ht="12.75">
      <c r="A121" s="5"/>
      <c r="B121" s="5"/>
      <c r="C121" s="5"/>
      <c r="D121" s="5"/>
      <c r="E121" s="6"/>
      <c r="F121" s="6"/>
      <c r="G121" s="6"/>
      <c r="H121" s="6"/>
      <c r="I121" s="6"/>
      <c r="J121" s="5"/>
    </row>
    <row r="122" spans="1:10" ht="12.75">
      <c r="A122" s="5"/>
      <c r="B122" s="5" t="s">
        <v>124</v>
      </c>
      <c r="C122" s="5"/>
      <c r="D122" s="5"/>
      <c r="E122" s="6"/>
      <c r="F122" s="6"/>
      <c r="G122" s="6"/>
      <c r="H122" s="6"/>
      <c r="I122" s="6"/>
      <c r="J122" s="5"/>
    </row>
    <row r="123" spans="1:10" ht="12.75">
      <c r="A123" s="5"/>
      <c r="B123" s="5"/>
      <c r="C123" s="5"/>
      <c r="D123" s="5"/>
      <c r="E123" s="6"/>
      <c r="F123" s="6"/>
      <c r="G123" s="6"/>
      <c r="H123" s="6"/>
      <c r="I123" s="6"/>
      <c r="J123" s="5"/>
    </row>
    <row r="124" spans="1:10" ht="12.75">
      <c r="A124" s="5"/>
      <c r="B124" s="184" t="s">
        <v>35</v>
      </c>
      <c r="C124" s="184"/>
      <c r="D124" s="184"/>
      <c r="E124" s="27">
        <f>(J109+I115)*(1+I120)</f>
        <v>0</v>
      </c>
      <c r="F124" s="6" t="s">
        <v>19</v>
      </c>
      <c r="G124" s="6"/>
      <c r="H124" s="6"/>
      <c r="I124" s="6"/>
      <c r="J124" s="5"/>
    </row>
    <row r="125" spans="1:10" ht="12.75">
      <c r="A125" s="5"/>
      <c r="B125" s="5"/>
      <c r="C125" s="5"/>
      <c r="D125" s="5"/>
      <c r="E125" s="6"/>
      <c r="F125" s="6"/>
      <c r="G125" s="6"/>
      <c r="H125" s="6"/>
      <c r="I125" s="6"/>
      <c r="J125" s="5"/>
    </row>
    <row r="126" spans="1:10" ht="12.75">
      <c r="A126" s="5"/>
      <c r="B126" s="184" t="s">
        <v>125</v>
      </c>
      <c r="C126" s="184"/>
      <c r="D126" s="184"/>
      <c r="E126" s="76">
        <f>$E$38</f>
        <v>24</v>
      </c>
      <c r="F126" s="6" t="s">
        <v>126</v>
      </c>
      <c r="G126" s="6"/>
      <c r="H126" s="6"/>
      <c r="I126" s="6"/>
      <c r="J126" s="5"/>
    </row>
    <row r="127" spans="1:10" ht="13.5" thickBot="1">
      <c r="A127" s="5"/>
      <c r="B127" s="5"/>
      <c r="C127" s="5"/>
      <c r="D127" s="5"/>
      <c r="E127" s="6"/>
      <c r="F127" s="6"/>
      <c r="G127" s="6"/>
      <c r="H127" s="6"/>
      <c r="I127" s="6"/>
      <c r="J127" s="5"/>
    </row>
    <row r="128" spans="1:10" ht="13.5" thickBot="1">
      <c r="A128" s="5"/>
      <c r="B128" s="184" t="s">
        <v>127</v>
      </c>
      <c r="C128" s="184"/>
      <c r="D128" s="184"/>
      <c r="E128" s="77">
        <f>E126*E124</f>
        <v>0</v>
      </c>
      <c r="F128" s="78" t="s">
        <v>129</v>
      </c>
      <c r="G128" s="79">
        <f>E128/860</f>
        <v>0</v>
      </c>
      <c r="H128" s="80" t="s">
        <v>130</v>
      </c>
      <c r="I128" s="6"/>
      <c r="J128" s="5"/>
    </row>
    <row r="129" spans="1:10" ht="13.5" thickBot="1">
      <c r="A129" s="5"/>
      <c r="B129" s="5"/>
      <c r="C129" s="5"/>
      <c r="D129" s="5"/>
      <c r="E129" s="75"/>
      <c r="F129" s="6"/>
      <c r="G129" s="75"/>
      <c r="H129" s="6"/>
      <c r="I129" s="6"/>
      <c r="J129" s="5"/>
    </row>
    <row r="130" spans="1:10" ht="13.5" thickBot="1">
      <c r="A130" s="5"/>
      <c r="B130" s="184" t="s">
        <v>128</v>
      </c>
      <c r="C130" s="184"/>
      <c r="D130" s="184"/>
      <c r="E130" s="77">
        <f>E128*datos!I$10</f>
        <v>0</v>
      </c>
      <c r="F130" s="78" t="s">
        <v>131</v>
      </c>
      <c r="G130" s="79">
        <f>E130/860</f>
        <v>0</v>
      </c>
      <c r="H130" s="80" t="s">
        <v>132</v>
      </c>
      <c r="I130" s="6"/>
      <c r="J130" s="5"/>
    </row>
    <row r="131" spans="1:10" ht="12.75">
      <c r="A131" s="5"/>
      <c r="B131" s="6"/>
      <c r="C131" s="6"/>
      <c r="D131" s="6"/>
      <c r="E131" s="81"/>
      <c r="F131" s="82"/>
      <c r="G131" s="81"/>
      <c r="H131" s="83"/>
      <c r="I131" s="6"/>
      <c r="J131" s="5"/>
    </row>
    <row r="132" spans="1:10" ht="12.75">
      <c r="A132" s="5"/>
      <c r="B132" s="5"/>
      <c r="C132" s="5"/>
      <c r="D132" s="5"/>
      <c r="E132" s="6"/>
      <c r="F132" s="6"/>
      <c r="G132" s="6"/>
      <c r="H132" s="6"/>
      <c r="I132" s="6"/>
      <c r="J132" s="5"/>
    </row>
    <row r="133" spans="1:10" ht="12.75">
      <c r="A133" s="5"/>
      <c r="B133" s="5"/>
      <c r="C133" s="5"/>
      <c r="D133" s="5"/>
      <c r="E133" s="6"/>
      <c r="F133" s="6"/>
      <c r="G133" s="6"/>
      <c r="H133" s="6"/>
      <c r="I133" s="6"/>
      <c r="J133" s="5"/>
    </row>
    <row r="134" spans="1:10" ht="12.75">
      <c r="A134" s="5"/>
      <c r="B134" s="5"/>
      <c r="C134" s="5" t="s">
        <v>4</v>
      </c>
      <c r="D134" s="5"/>
      <c r="E134" s="6"/>
      <c r="F134" s="6"/>
      <c r="G134" s="6"/>
      <c r="H134" s="6"/>
      <c r="I134" s="6"/>
      <c r="J134" s="5"/>
    </row>
    <row r="135" spans="1:10" ht="12.75">
      <c r="A135" s="5"/>
      <c r="B135" s="5"/>
      <c r="C135" s="5"/>
      <c r="D135" s="5"/>
      <c r="E135" s="6"/>
      <c r="F135" s="6"/>
      <c r="G135" s="6"/>
      <c r="H135" s="6"/>
      <c r="I135" s="6"/>
      <c r="J135" s="5"/>
    </row>
    <row r="136" spans="1:10" ht="12.75">
      <c r="A136" s="5"/>
      <c r="B136" s="5"/>
      <c r="C136" s="5"/>
      <c r="D136" s="5"/>
      <c r="E136" s="6"/>
      <c r="F136" s="6"/>
      <c r="G136" s="6"/>
      <c r="H136" s="6"/>
      <c r="I136" s="6"/>
      <c r="J136" s="5"/>
    </row>
    <row r="137" spans="1:10" ht="12.75">
      <c r="A137" s="5"/>
      <c r="B137" s="5" t="s">
        <v>110</v>
      </c>
      <c r="C137" s="5">
        <v>4</v>
      </c>
      <c r="D137" s="60" t="s">
        <v>121</v>
      </c>
      <c r="E137" s="6"/>
      <c r="F137" s="6"/>
      <c r="G137" s="6"/>
      <c r="H137" s="6"/>
      <c r="I137" s="6"/>
      <c r="J137" s="5"/>
    </row>
    <row r="138" spans="1:10" ht="12.75">
      <c r="A138" s="5"/>
      <c r="B138" s="5"/>
      <c r="C138" s="5"/>
      <c r="D138" s="5"/>
      <c r="E138" s="6"/>
      <c r="F138" s="6"/>
      <c r="G138" s="6"/>
      <c r="H138" s="6"/>
      <c r="I138" s="6"/>
      <c r="J138" s="5"/>
    </row>
    <row r="139" spans="1:10" ht="12.75">
      <c r="A139" s="5"/>
      <c r="B139" s="5" t="s">
        <v>6</v>
      </c>
      <c r="C139" s="5"/>
      <c r="D139" s="5"/>
      <c r="E139" s="6"/>
      <c r="F139" s="6"/>
      <c r="G139" s="6"/>
      <c r="H139" s="6"/>
      <c r="I139" s="6"/>
      <c r="J139" s="5"/>
    </row>
    <row r="140" spans="1:10" ht="12.75">
      <c r="A140" s="5"/>
      <c r="B140" s="5"/>
      <c r="C140" s="5"/>
      <c r="D140" s="5"/>
      <c r="E140" s="6"/>
      <c r="F140" s="6"/>
      <c r="G140" s="6"/>
      <c r="H140" s="6"/>
      <c r="I140" s="6"/>
      <c r="J140" s="5"/>
    </row>
    <row r="141" spans="1:10" ht="12.75">
      <c r="A141" s="5"/>
      <c r="B141" s="181" t="s">
        <v>7</v>
      </c>
      <c r="C141" s="181" t="s">
        <v>8</v>
      </c>
      <c r="D141" s="181"/>
      <c r="E141" s="7" t="s">
        <v>9</v>
      </c>
      <c r="F141" s="7" t="s">
        <v>10</v>
      </c>
      <c r="G141" s="7" t="s">
        <v>11</v>
      </c>
      <c r="H141" s="7" t="s">
        <v>12</v>
      </c>
      <c r="I141" s="7" t="s">
        <v>13</v>
      </c>
      <c r="J141" s="8" t="s">
        <v>14</v>
      </c>
    </row>
    <row r="142" spans="1:10" ht="12.75">
      <c r="A142" s="5"/>
      <c r="B142" s="181"/>
      <c r="C142" s="7" t="s">
        <v>15</v>
      </c>
      <c r="D142" s="7" t="s">
        <v>16</v>
      </c>
      <c r="E142" s="7" t="s">
        <v>17</v>
      </c>
      <c r="F142" s="7" t="s">
        <v>17</v>
      </c>
      <c r="G142" s="7" t="s">
        <v>17</v>
      </c>
      <c r="H142" s="7"/>
      <c r="I142" s="7" t="s">
        <v>18</v>
      </c>
      <c r="J142" s="7" t="s">
        <v>19</v>
      </c>
    </row>
    <row r="143" spans="1:10" ht="12.75">
      <c r="A143" s="5"/>
      <c r="B143" s="9" t="str">
        <f>datos!$B$21</f>
        <v>Muro Exterior:</v>
      </c>
      <c r="C143" s="9">
        <f>$C$11</f>
        <v>0</v>
      </c>
      <c r="D143" s="71">
        <f>datos!$C$14</f>
        <v>3</v>
      </c>
      <c r="E143" s="10">
        <f aca="true" t="shared" si="9" ref="E143:E148">C143*D143</f>
        <v>0</v>
      </c>
      <c r="F143" s="10">
        <f>E144+E145</f>
        <v>0</v>
      </c>
      <c r="G143" s="10">
        <f aca="true" t="shared" si="10" ref="G143:G152">E143-F143</f>
        <v>0</v>
      </c>
      <c r="H143" s="11">
        <f>datos!$C$35</f>
        <v>0.55</v>
      </c>
      <c r="I143" s="29">
        <f>datos!$J$13</f>
        <v>15.4</v>
      </c>
      <c r="J143" s="12">
        <f aca="true" t="shared" si="11" ref="J143:J152">G143*H143*I143</f>
        <v>0</v>
      </c>
    </row>
    <row r="144" spans="1:10" ht="12.75">
      <c r="A144" s="5"/>
      <c r="B144" s="9" t="str">
        <f>datos!$B$22</f>
        <v>Ventana:</v>
      </c>
      <c r="C144" s="9">
        <f>$C$12</f>
        <v>0</v>
      </c>
      <c r="D144" s="9">
        <f>datos!$C$15</f>
        <v>1.5</v>
      </c>
      <c r="E144" s="10">
        <f t="shared" si="9"/>
        <v>0</v>
      </c>
      <c r="F144" s="11"/>
      <c r="G144" s="10">
        <f t="shared" si="10"/>
        <v>0</v>
      </c>
      <c r="H144" s="11">
        <f>datos!$C$36</f>
        <v>3.01</v>
      </c>
      <c r="I144" s="29">
        <f>datos!$J$13</f>
        <v>15.4</v>
      </c>
      <c r="J144" s="12">
        <f t="shared" si="11"/>
        <v>0</v>
      </c>
    </row>
    <row r="145" spans="1:10" ht="12.75">
      <c r="A145" s="5"/>
      <c r="B145" s="9" t="str">
        <f>datos!$B$23</f>
        <v>Puerta Ext.:</v>
      </c>
      <c r="C145" s="9">
        <f>$C$13</f>
        <v>0</v>
      </c>
      <c r="D145" s="9">
        <f>datos!$C$16</f>
        <v>2.1</v>
      </c>
      <c r="E145" s="10">
        <f t="shared" si="9"/>
        <v>0</v>
      </c>
      <c r="F145" s="11"/>
      <c r="G145" s="10">
        <f t="shared" si="10"/>
        <v>0</v>
      </c>
      <c r="H145" s="11">
        <f>datos!$C$37</f>
        <v>3.01</v>
      </c>
      <c r="I145" s="29">
        <f>datos!$J$13</f>
        <v>15.4</v>
      </c>
      <c r="J145" s="12">
        <f t="shared" si="11"/>
        <v>0</v>
      </c>
    </row>
    <row r="146" spans="1:10" ht="12.75">
      <c r="A146" s="5"/>
      <c r="B146" s="65" t="str">
        <f>datos!$B$24</f>
        <v>Muro Interior:</v>
      </c>
      <c r="C146" s="13">
        <f>$C$14</f>
        <v>0</v>
      </c>
      <c r="D146" s="13">
        <f>datos!$C$14</f>
        <v>3</v>
      </c>
      <c r="E146" s="14">
        <f t="shared" si="9"/>
        <v>0</v>
      </c>
      <c r="F146" s="14">
        <f>E147</f>
        <v>0</v>
      </c>
      <c r="G146" s="14">
        <f t="shared" si="10"/>
        <v>0</v>
      </c>
      <c r="H146" s="15">
        <f>datos!$C$38</f>
        <v>0.74</v>
      </c>
      <c r="I146" s="68">
        <f>datos!$J$14</f>
        <v>14</v>
      </c>
      <c r="J146" s="16">
        <f t="shared" si="11"/>
        <v>0</v>
      </c>
    </row>
    <row r="147" spans="1:10" ht="12.75">
      <c r="A147" s="5"/>
      <c r="B147" s="65" t="str">
        <f>datos!$B$25</f>
        <v>Puerta Interior:</v>
      </c>
      <c r="C147" s="13">
        <f>$C$15</f>
        <v>0</v>
      </c>
      <c r="D147" s="13">
        <f>datos!$C$16</f>
        <v>2.1</v>
      </c>
      <c r="E147" s="14">
        <f t="shared" si="9"/>
        <v>0</v>
      </c>
      <c r="F147" s="14"/>
      <c r="G147" s="14">
        <f t="shared" si="10"/>
        <v>0</v>
      </c>
      <c r="H147" s="15">
        <f>datos!$C$39</f>
        <v>2.5</v>
      </c>
      <c r="I147" s="68">
        <f>datos!$J$14</f>
        <v>14</v>
      </c>
      <c r="J147" s="16">
        <f t="shared" si="11"/>
        <v>0</v>
      </c>
    </row>
    <row r="148" spans="1:10" ht="12.75">
      <c r="A148" s="5"/>
      <c r="B148" s="66" t="str">
        <f>datos!$B$26</f>
        <v>Pared Interior:</v>
      </c>
      <c r="C148" s="8">
        <f>$C$16</f>
        <v>0</v>
      </c>
      <c r="D148" s="8">
        <f>datos!$C$14</f>
        <v>3</v>
      </c>
      <c r="E148" s="17">
        <f t="shared" si="9"/>
        <v>0</v>
      </c>
      <c r="F148" s="7"/>
      <c r="G148" s="17">
        <f t="shared" si="10"/>
        <v>0</v>
      </c>
      <c r="H148" s="7">
        <f>datos!$C$40</f>
        <v>2.1</v>
      </c>
      <c r="I148" s="69">
        <f>datos!$J$14</f>
        <v>14</v>
      </c>
      <c r="J148" s="18">
        <f t="shared" si="11"/>
        <v>0</v>
      </c>
    </row>
    <row r="149" spans="1:10" ht="12.75">
      <c r="A149" s="5"/>
      <c r="B149" s="67" t="str">
        <f>datos!$B$27</f>
        <v>Suelo sobre terreno:</v>
      </c>
      <c r="C149" s="19">
        <f>$C$17</f>
        <v>0</v>
      </c>
      <c r="D149" s="19">
        <f>$D$17</f>
        <v>0</v>
      </c>
      <c r="E149" s="20">
        <f>$E$17</f>
        <v>0</v>
      </c>
      <c r="F149" s="21"/>
      <c r="G149" s="20">
        <f t="shared" si="10"/>
        <v>0</v>
      </c>
      <c r="H149" s="21">
        <f>datos!$C$41</f>
        <v>0.55</v>
      </c>
      <c r="I149" s="70">
        <f>datos!$J$15</f>
        <v>14.7</v>
      </c>
      <c r="J149" s="22">
        <f t="shared" si="11"/>
        <v>0</v>
      </c>
    </row>
    <row r="150" spans="1:10" ht="12.75">
      <c r="A150" s="5"/>
      <c r="B150" s="67" t="str">
        <f>datos!$B$28</f>
        <v>Forjado con LNC:</v>
      </c>
      <c r="C150" s="19">
        <f>$C$18</f>
        <v>0</v>
      </c>
      <c r="D150" s="19">
        <f>$D$18</f>
        <v>0</v>
      </c>
      <c r="E150" s="20">
        <f>$E$18</f>
        <v>0</v>
      </c>
      <c r="F150" s="21"/>
      <c r="G150" s="20">
        <f t="shared" si="10"/>
        <v>0</v>
      </c>
      <c r="H150" s="21">
        <f>datos!$C$42</f>
        <v>0.55</v>
      </c>
      <c r="I150" s="70">
        <f>datos!$J$14</f>
        <v>14</v>
      </c>
      <c r="J150" s="22">
        <f t="shared" si="11"/>
        <v>0</v>
      </c>
    </row>
    <row r="151" spans="1:10" ht="12.75">
      <c r="A151" s="5"/>
      <c r="B151" s="67" t="str">
        <f>datos!$B$29</f>
        <v>Forjado exterior:</v>
      </c>
      <c r="C151" s="19">
        <f>$C$19</f>
        <v>0</v>
      </c>
      <c r="D151" s="19">
        <f>$D$19</f>
        <v>0</v>
      </c>
      <c r="E151" s="20">
        <f>$E$19</f>
        <v>0</v>
      </c>
      <c r="F151" s="21"/>
      <c r="G151" s="20">
        <f t="shared" si="10"/>
        <v>0</v>
      </c>
      <c r="H151" s="21">
        <f>datos!$C$43</f>
        <v>0.55</v>
      </c>
      <c r="I151" s="70">
        <f>datos!$J$13</f>
        <v>15.4</v>
      </c>
      <c r="J151" s="22">
        <f t="shared" si="11"/>
        <v>0</v>
      </c>
    </row>
    <row r="152" spans="1:10" ht="12.75">
      <c r="A152" s="5"/>
      <c r="B152" s="67" t="str">
        <f>datos!$B$30</f>
        <v>Cubierta:</v>
      </c>
      <c r="C152" s="19">
        <f>$C$20</f>
        <v>0</v>
      </c>
      <c r="D152" s="19">
        <f>$D$20</f>
        <v>0</v>
      </c>
      <c r="E152" s="20">
        <f>$E$20</f>
        <v>0</v>
      </c>
      <c r="F152" s="21"/>
      <c r="G152" s="20">
        <f t="shared" si="10"/>
        <v>0</v>
      </c>
      <c r="H152" s="21">
        <f>datos!$C$44</f>
        <v>0.42</v>
      </c>
      <c r="I152" s="70">
        <f>datos!$J$13</f>
        <v>15.4</v>
      </c>
      <c r="J152" s="22">
        <f t="shared" si="11"/>
        <v>0</v>
      </c>
    </row>
    <row r="153" spans="1:10" ht="12.75">
      <c r="A153" s="5"/>
      <c r="B153" s="189" t="s">
        <v>20</v>
      </c>
      <c r="C153" s="190"/>
      <c r="D153" s="190"/>
      <c r="E153" s="190"/>
      <c r="F153" s="190"/>
      <c r="G153" s="190"/>
      <c r="H153" s="190"/>
      <c r="I153" s="191"/>
      <c r="J153" s="18">
        <f>SUM(J143:J152)</f>
        <v>0</v>
      </c>
    </row>
    <row r="154" spans="1:10" ht="12.75">
      <c r="A154" s="5"/>
      <c r="B154" s="5"/>
      <c r="C154" s="5"/>
      <c r="D154" s="5"/>
      <c r="E154" s="6"/>
      <c r="F154" s="6"/>
      <c r="G154" s="6"/>
      <c r="H154" s="6"/>
      <c r="I154" s="6"/>
      <c r="J154" s="5"/>
    </row>
    <row r="155" spans="1:10" ht="12.75">
      <c r="A155" s="5"/>
      <c r="B155" s="5"/>
      <c r="C155" s="5"/>
      <c r="D155" s="5"/>
      <c r="E155" s="6"/>
      <c r="F155" s="6"/>
      <c r="G155" s="6"/>
      <c r="H155" s="6"/>
      <c r="I155" s="6"/>
      <c r="J155" s="5"/>
    </row>
    <row r="156" spans="1:10" ht="12.75">
      <c r="A156" s="5"/>
      <c r="B156" s="5" t="s">
        <v>21</v>
      </c>
      <c r="C156" s="5"/>
      <c r="D156" s="5"/>
      <c r="E156" s="23">
        <f>MAX(G149:G152)</f>
        <v>0</v>
      </c>
      <c r="F156" s="6" t="s">
        <v>22</v>
      </c>
      <c r="G156" s="6"/>
      <c r="H156" s="6"/>
      <c r="I156" s="6"/>
      <c r="J156" s="5"/>
    </row>
    <row r="157" spans="1:10" ht="12.75">
      <c r="A157" s="5"/>
      <c r="B157" s="5"/>
      <c r="C157" s="5"/>
      <c r="D157" s="5"/>
      <c r="E157" s="6"/>
      <c r="F157" s="6"/>
      <c r="G157" s="6"/>
      <c r="H157" s="6"/>
      <c r="I157" s="6"/>
      <c r="J157" s="5"/>
    </row>
    <row r="158" spans="1:10" ht="12.75">
      <c r="A158" s="5"/>
      <c r="B158" s="7" t="s">
        <v>23</v>
      </c>
      <c r="C158" s="181" t="s">
        <v>24</v>
      </c>
      <c r="D158" s="181"/>
      <c r="E158" s="7" t="s">
        <v>25</v>
      </c>
      <c r="F158" s="7" t="s">
        <v>26</v>
      </c>
      <c r="G158" s="7" t="s">
        <v>27</v>
      </c>
      <c r="H158" s="24" t="s">
        <v>28</v>
      </c>
      <c r="I158" s="182" t="s">
        <v>29</v>
      </c>
      <c r="J158" s="183"/>
    </row>
    <row r="159" spans="1:10" ht="12.75">
      <c r="A159" s="6"/>
      <c r="B159" s="7">
        <f>datos!$C$14</f>
        <v>3</v>
      </c>
      <c r="C159" s="185">
        <f>E156*B159</f>
        <v>0</v>
      </c>
      <c r="D159" s="185"/>
      <c r="E159" s="7">
        <f>datos!$D$48</f>
        <v>0.7</v>
      </c>
      <c r="F159" s="7">
        <v>0.24</v>
      </c>
      <c r="G159" s="7">
        <v>1.204</v>
      </c>
      <c r="H159" s="69">
        <f>datos!$J$13</f>
        <v>15.4</v>
      </c>
      <c r="I159" s="186">
        <f>C159*E159*F159*G159*H159</f>
        <v>0</v>
      </c>
      <c r="J159" s="186"/>
    </row>
    <row r="160" spans="1:10" ht="12.75">
      <c r="A160" s="5"/>
      <c r="B160" s="5"/>
      <c r="C160" s="5"/>
      <c r="D160" s="5"/>
      <c r="E160" s="6"/>
      <c r="F160" s="6"/>
      <c r="G160" s="6"/>
      <c r="H160" s="6"/>
      <c r="I160" s="6"/>
      <c r="J160" s="5"/>
    </row>
    <row r="161" spans="1:10" ht="12.75">
      <c r="A161" s="5"/>
      <c r="B161" s="5" t="s">
        <v>30</v>
      </c>
      <c r="C161" s="5"/>
      <c r="D161" s="5"/>
      <c r="E161" s="6"/>
      <c r="F161" s="6"/>
      <c r="G161" s="6"/>
      <c r="H161" s="6"/>
      <c r="I161" s="6"/>
      <c r="J161" s="5"/>
    </row>
    <row r="162" spans="1:10" ht="12.75">
      <c r="A162" s="5"/>
      <c r="B162" s="5"/>
      <c r="C162" s="5"/>
      <c r="D162" s="5"/>
      <c r="E162" s="6"/>
      <c r="F162" s="6"/>
      <c r="G162" s="6"/>
      <c r="H162" s="6"/>
      <c r="I162" s="6"/>
      <c r="J162" s="5"/>
    </row>
    <row r="163" spans="1:10" ht="12.75">
      <c r="A163" s="5"/>
      <c r="B163" s="8"/>
      <c r="C163" s="182" t="s">
        <v>31</v>
      </c>
      <c r="D163" s="183"/>
      <c r="E163" s="182" t="s">
        <v>32</v>
      </c>
      <c r="F163" s="183"/>
      <c r="G163" s="182"/>
      <c r="H163" s="183"/>
      <c r="I163" s="7" t="s">
        <v>33</v>
      </c>
      <c r="J163" s="5"/>
    </row>
    <row r="164" spans="1:10" ht="12.75">
      <c r="A164" s="5"/>
      <c r="B164" s="7" t="s">
        <v>34</v>
      </c>
      <c r="C164" s="187">
        <f>$C$32</f>
        <v>0</v>
      </c>
      <c r="D164" s="188"/>
      <c r="E164" s="187">
        <f>datos!$C$52</f>
        <v>0</v>
      </c>
      <c r="F164" s="188"/>
      <c r="G164" s="187">
        <f>$G$32</f>
        <v>0</v>
      </c>
      <c r="H164" s="188"/>
      <c r="I164" s="26">
        <f>SUM(C164:H164)</f>
        <v>0</v>
      </c>
      <c r="J164" s="5"/>
    </row>
    <row r="165" spans="1:10" ht="12.75">
      <c r="A165" s="5"/>
      <c r="B165" s="5"/>
      <c r="C165" s="5"/>
      <c r="D165" s="5"/>
      <c r="E165" s="6"/>
      <c r="F165" s="6"/>
      <c r="G165" s="6"/>
      <c r="H165" s="6"/>
      <c r="I165" s="6"/>
      <c r="J165" s="5"/>
    </row>
    <row r="166" spans="1:10" ht="12.75">
      <c r="A166" s="5"/>
      <c r="B166" s="5" t="s">
        <v>124</v>
      </c>
      <c r="C166" s="5"/>
      <c r="D166" s="5"/>
      <c r="E166" s="6"/>
      <c r="F166" s="6"/>
      <c r="G166" s="6"/>
      <c r="H166" s="6"/>
      <c r="I166" s="6"/>
      <c r="J166" s="5"/>
    </row>
    <row r="167" spans="1:10" ht="12.75">
      <c r="A167" s="5"/>
      <c r="B167" s="5"/>
      <c r="C167" s="5"/>
      <c r="D167" s="5"/>
      <c r="E167" s="6"/>
      <c r="F167" s="6"/>
      <c r="G167" s="6"/>
      <c r="H167" s="6"/>
      <c r="I167" s="6"/>
      <c r="J167" s="5"/>
    </row>
    <row r="168" spans="1:10" ht="12.75">
      <c r="A168" s="5"/>
      <c r="B168" s="184" t="s">
        <v>35</v>
      </c>
      <c r="C168" s="184"/>
      <c r="D168" s="184"/>
      <c r="E168" s="27">
        <f>(J153+I159)*(1+I164)</f>
        <v>0</v>
      </c>
      <c r="F168" s="6" t="s">
        <v>19</v>
      </c>
      <c r="G168" s="6"/>
      <c r="H168" s="6"/>
      <c r="I168" s="6"/>
      <c r="J168" s="5"/>
    </row>
    <row r="169" spans="1:10" ht="12.75">
      <c r="A169" s="5"/>
      <c r="B169" s="5"/>
      <c r="C169" s="5"/>
      <c r="D169" s="5"/>
      <c r="E169" s="6"/>
      <c r="F169" s="6"/>
      <c r="G169" s="6"/>
      <c r="H169" s="6"/>
      <c r="I169" s="6"/>
      <c r="J169" s="5"/>
    </row>
    <row r="170" spans="1:10" ht="12.75">
      <c r="A170" s="5"/>
      <c r="B170" s="184" t="s">
        <v>125</v>
      </c>
      <c r="C170" s="184"/>
      <c r="D170" s="184"/>
      <c r="E170" s="76">
        <f>$E$38</f>
        <v>24</v>
      </c>
      <c r="F170" s="6" t="s">
        <v>126</v>
      </c>
      <c r="G170" s="6"/>
      <c r="H170" s="6"/>
      <c r="I170" s="6"/>
      <c r="J170" s="5"/>
    </row>
    <row r="171" spans="1:10" ht="13.5" thickBot="1">
      <c r="A171" s="5"/>
      <c r="B171" s="5"/>
      <c r="C171" s="5"/>
      <c r="D171" s="5"/>
      <c r="E171" s="6"/>
      <c r="F171" s="6"/>
      <c r="G171" s="6"/>
      <c r="H171" s="6"/>
      <c r="I171" s="6"/>
      <c r="J171" s="5"/>
    </row>
    <row r="172" spans="1:10" ht="13.5" thickBot="1">
      <c r="A172" s="5"/>
      <c r="B172" s="184" t="s">
        <v>127</v>
      </c>
      <c r="C172" s="184"/>
      <c r="D172" s="184"/>
      <c r="E172" s="77">
        <f>E170*E168</f>
        <v>0</v>
      </c>
      <c r="F172" s="78" t="s">
        <v>129</v>
      </c>
      <c r="G172" s="79">
        <f>E172/860</f>
        <v>0</v>
      </c>
      <c r="H172" s="80" t="s">
        <v>130</v>
      </c>
      <c r="I172" s="6"/>
      <c r="J172" s="5"/>
    </row>
    <row r="173" spans="1:10" ht="13.5" thickBot="1">
      <c r="A173" s="5"/>
      <c r="B173" s="5"/>
      <c r="C173" s="5"/>
      <c r="D173" s="5"/>
      <c r="E173" s="75"/>
      <c r="F173" s="6"/>
      <c r="G173" s="75"/>
      <c r="H173" s="6"/>
      <c r="I173" s="6"/>
      <c r="J173" s="5"/>
    </row>
    <row r="174" spans="1:10" ht="13.5" thickBot="1">
      <c r="A174" s="5"/>
      <c r="B174" s="184" t="s">
        <v>128</v>
      </c>
      <c r="C174" s="184"/>
      <c r="D174" s="184"/>
      <c r="E174" s="77">
        <f>E172*datos!J$10</f>
        <v>0</v>
      </c>
      <c r="F174" s="78" t="s">
        <v>131</v>
      </c>
      <c r="G174" s="79">
        <f>E174/860</f>
        <v>0</v>
      </c>
      <c r="H174" s="80" t="s">
        <v>132</v>
      </c>
      <c r="I174" s="6"/>
      <c r="J174" s="5"/>
    </row>
    <row r="175" spans="1:10" ht="12.75">
      <c r="A175" s="5"/>
      <c r="B175" s="6"/>
      <c r="C175" s="6"/>
      <c r="D175" s="6"/>
      <c r="E175" s="81"/>
      <c r="F175" s="82"/>
      <c r="G175" s="81"/>
      <c r="H175" s="83"/>
      <c r="I175" s="6"/>
      <c r="J175" s="5"/>
    </row>
    <row r="176" ht="12.75"/>
    <row r="177" spans="1:10" ht="12.75">
      <c r="A177" s="5"/>
      <c r="B177" s="5"/>
      <c r="C177" s="5"/>
      <c r="D177" s="5"/>
      <c r="E177" s="6"/>
      <c r="F177" s="6"/>
      <c r="G177" s="6"/>
      <c r="H177" s="6"/>
      <c r="I177" s="6"/>
      <c r="J177" s="5"/>
    </row>
    <row r="178" spans="1:10" ht="12.75">
      <c r="A178" s="5"/>
      <c r="B178" s="5"/>
      <c r="C178" s="5" t="s">
        <v>4</v>
      </c>
      <c r="D178" s="5"/>
      <c r="E178" s="6"/>
      <c r="F178" s="6"/>
      <c r="G178" s="6"/>
      <c r="H178" s="6"/>
      <c r="I178" s="6"/>
      <c r="J178" s="5"/>
    </row>
    <row r="179" spans="1:10" ht="12.75">
      <c r="A179" s="5"/>
      <c r="B179" s="5"/>
      <c r="C179" s="5"/>
      <c r="D179" s="5"/>
      <c r="E179" s="6"/>
      <c r="F179" s="6"/>
      <c r="G179" s="6"/>
      <c r="H179" s="6"/>
      <c r="I179" s="6"/>
      <c r="J179" s="5"/>
    </row>
    <row r="180" spans="1:10" ht="12.75">
      <c r="A180" s="5"/>
      <c r="B180" s="5"/>
      <c r="C180" s="5"/>
      <c r="D180" s="5"/>
      <c r="E180" s="6"/>
      <c r="F180" s="6"/>
      <c r="G180" s="6"/>
      <c r="H180" s="6"/>
      <c r="I180" s="6"/>
      <c r="J180" s="5"/>
    </row>
    <row r="181" spans="1:10" ht="12.75">
      <c r="A181" s="5"/>
      <c r="B181" s="5" t="s">
        <v>110</v>
      </c>
      <c r="C181" s="5">
        <v>5</v>
      </c>
      <c r="D181" s="60" t="s">
        <v>122</v>
      </c>
      <c r="E181" s="6"/>
      <c r="F181" s="6"/>
      <c r="G181" s="6"/>
      <c r="H181" s="6"/>
      <c r="I181" s="6"/>
      <c r="J181" s="5"/>
    </row>
    <row r="182" spans="1:10" ht="12.75">
      <c r="A182" s="5"/>
      <c r="B182" s="5"/>
      <c r="C182" s="5"/>
      <c r="D182" s="5"/>
      <c r="E182" s="6"/>
      <c r="F182" s="6"/>
      <c r="G182" s="6"/>
      <c r="H182" s="6"/>
      <c r="I182" s="6"/>
      <c r="J182" s="5"/>
    </row>
    <row r="183" spans="1:10" ht="12.75">
      <c r="A183" s="5"/>
      <c r="B183" s="5" t="s">
        <v>6</v>
      </c>
      <c r="C183" s="5"/>
      <c r="D183" s="5"/>
      <c r="E183" s="6"/>
      <c r="F183" s="6"/>
      <c r="G183" s="6"/>
      <c r="H183" s="6"/>
      <c r="I183" s="6"/>
      <c r="J183" s="5"/>
    </row>
    <row r="184" spans="1:10" ht="12.75">
      <c r="A184" s="5"/>
      <c r="B184" s="5"/>
      <c r="C184" s="5"/>
      <c r="D184" s="5"/>
      <c r="E184" s="6"/>
      <c r="F184" s="6"/>
      <c r="G184" s="6"/>
      <c r="H184" s="6"/>
      <c r="I184" s="6"/>
      <c r="J184" s="5"/>
    </row>
    <row r="185" spans="1:10" ht="12.75">
      <c r="A185" s="5"/>
      <c r="B185" s="181" t="s">
        <v>7</v>
      </c>
      <c r="C185" s="181" t="s">
        <v>8</v>
      </c>
      <c r="D185" s="181"/>
      <c r="E185" s="7" t="s">
        <v>9</v>
      </c>
      <c r="F185" s="7" t="s">
        <v>10</v>
      </c>
      <c r="G185" s="7" t="s">
        <v>11</v>
      </c>
      <c r="H185" s="7" t="s">
        <v>12</v>
      </c>
      <c r="I185" s="7" t="s">
        <v>13</v>
      </c>
      <c r="J185" s="8" t="s">
        <v>14</v>
      </c>
    </row>
    <row r="186" spans="1:10" ht="12.75">
      <c r="A186" s="5"/>
      <c r="B186" s="181"/>
      <c r="C186" s="7" t="s">
        <v>15</v>
      </c>
      <c r="D186" s="7" t="s">
        <v>16</v>
      </c>
      <c r="E186" s="7" t="s">
        <v>17</v>
      </c>
      <c r="F186" s="7" t="s">
        <v>17</v>
      </c>
      <c r="G186" s="7" t="s">
        <v>17</v>
      </c>
      <c r="H186" s="7"/>
      <c r="I186" s="7" t="s">
        <v>18</v>
      </c>
      <c r="J186" s="7" t="s">
        <v>19</v>
      </c>
    </row>
    <row r="187" spans="1:10" ht="12.75">
      <c r="A187" s="5"/>
      <c r="B187" s="9" t="str">
        <f>datos!$B$21</f>
        <v>Muro Exterior:</v>
      </c>
      <c r="C187" s="9">
        <f>$C$11</f>
        <v>0</v>
      </c>
      <c r="D187" s="71">
        <f>datos!$C$14</f>
        <v>3</v>
      </c>
      <c r="E187" s="10">
        <f aca="true" t="shared" si="12" ref="E187:E192">C187*D187</f>
        <v>0</v>
      </c>
      <c r="F187" s="10">
        <f>E188+E189</f>
        <v>0</v>
      </c>
      <c r="G187" s="10">
        <f aca="true" t="shared" si="13" ref="G187:G196">E187-F187</f>
        <v>0</v>
      </c>
      <c r="H187" s="11">
        <f>datos!$C$35</f>
        <v>0.55</v>
      </c>
      <c r="I187" s="29">
        <f>datos!$K$13</f>
        <v>12</v>
      </c>
      <c r="J187" s="12">
        <f aca="true" t="shared" si="14" ref="J187:J196">G187*H187*I187</f>
        <v>0</v>
      </c>
    </row>
    <row r="188" spans="1:10" ht="12.75">
      <c r="A188" s="5"/>
      <c r="B188" s="9" t="str">
        <f>datos!$B$22</f>
        <v>Ventana:</v>
      </c>
      <c r="C188" s="9">
        <f>$C$12</f>
        <v>0</v>
      </c>
      <c r="D188" s="9">
        <f>datos!$C$15</f>
        <v>1.5</v>
      </c>
      <c r="E188" s="10">
        <f t="shared" si="12"/>
        <v>0</v>
      </c>
      <c r="F188" s="11"/>
      <c r="G188" s="10">
        <f t="shared" si="13"/>
        <v>0</v>
      </c>
      <c r="H188" s="11">
        <f>datos!$C$36</f>
        <v>3.01</v>
      </c>
      <c r="I188" s="29">
        <f>datos!$K$13</f>
        <v>12</v>
      </c>
      <c r="J188" s="12">
        <f t="shared" si="14"/>
        <v>0</v>
      </c>
    </row>
    <row r="189" spans="1:10" ht="12.75">
      <c r="A189" s="5"/>
      <c r="B189" s="9" t="str">
        <f>datos!$B$23</f>
        <v>Puerta Ext.:</v>
      </c>
      <c r="C189" s="9">
        <f>$C$13</f>
        <v>0</v>
      </c>
      <c r="D189" s="9">
        <f>datos!$C$16</f>
        <v>2.1</v>
      </c>
      <c r="E189" s="10">
        <f t="shared" si="12"/>
        <v>0</v>
      </c>
      <c r="F189" s="11"/>
      <c r="G189" s="10">
        <f t="shared" si="13"/>
        <v>0</v>
      </c>
      <c r="H189" s="11">
        <f>datos!$C$37</f>
        <v>3.01</v>
      </c>
      <c r="I189" s="29">
        <f>datos!$K$13</f>
        <v>12</v>
      </c>
      <c r="J189" s="12">
        <f t="shared" si="14"/>
        <v>0</v>
      </c>
    </row>
    <row r="190" spans="1:10" ht="12.75">
      <c r="A190" s="5"/>
      <c r="B190" s="65" t="str">
        <f>datos!$B$24</f>
        <v>Muro Interior:</v>
      </c>
      <c r="C190" s="13">
        <f>$C$14</f>
        <v>0</v>
      </c>
      <c r="D190" s="13">
        <f>datos!$C$14</f>
        <v>3</v>
      </c>
      <c r="E190" s="14">
        <f t="shared" si="12"/>
        <v>0</v>
      </c>
      <c r="F190" s="14">
        <f>E191</f>
        <v>0</v>
      </c>
      <c r="G190" s="14">
        <f t="shared" si="13"/>
        <v>0</v>
      </c>
      <c r="H190" s="15">
        <f>datos!$C$38</f>
        <v>0.74</v>
      </c>
      <c r="I190" s="68">
        <f>datos!$K$14</f>
        <v>14</v>
      </c>
      <c r="J190" s="16">
        <f t="shared" si="14"/>
        <v>0</v>
      </c>
    </row>
    <row r="191" spans="1:10" ht="12.75">
      <c r="A191" s="5"/>
      <c r="B191" s="65" t="str">
        <f>datos!$B$25</f>
        <v>Puerta Interior:</v>
      </c>
      <c r="C191" s="13">
        <f>$C$15</f>
        <v>0</v>
      </c>
      <c r="D191" s="13">
        <f>datos!$C$16</f>
        <v>2.1</v>
      </c>
      <c r="E191" s="14">
        <f t="shared" si="12"/>
        <v>0</v>
      </c>
      <c r="F191" s="14"/>
      <c r="G191" s="14">
        <f t="shared" si="13"/>
        <v>0</v>
      </c>
      <c r="H191" s="15">
        <f>datos!$C$39</f>
        <v>2.5</v>
      </c>
      <c r="I191" s="68">
        <f>datos!$K$14</f>
        <v>14</v>
      </c>
      <c r="J191" s="16">
        <f t="shared" si="14"/>
        <v>0</v>
      </c>
    </row>
    <row r="192" spans="1:10" ht="12.75">
      <c r="A192" s="5"/>
      <c r="B192" s="66" t="str">
        <f>datos!$B$26</f>
        <v>Pared Interior:</v>
      </c>
      <c r="C192" s="8">
        <f>$C$16</f>
        <v>0</v>
      </c>
      <c r="D192" s="8">
        <f>datos!$C$14</f>
        <v>3</v>
      </c>
      <c r="E192" s="17">
        <f t="shared" si="12"/>
        <v>0</v>
      </c>
      <c r="F192" s="7"/>
      <c r="G192" s="17">
        <f t="shared" si="13"/>
        <v>0</v>
      </c>
      <c r="H192" s="7">
        <f>datos!$C$40</f>
        <v>2.1</v>
      </c>
      <c r="I192" s="69">
        <f>datos!$K$14</f>
        <v>14</v>
      </c>
      <c r="J192" s="18">
        <f t="shared" si="14"/>
        <v>0</v>
      </c>
    </row>
    <row r="193" spans="1:10" ht="12.75">
      <c r="A193" s="5"/>
      <c r="B193" s="67" t="str">
        <f>datos!$B$27</f>
        <v>Suelo sobre terreno:</v>
      </c>
      <c r="C193" s="19">
        <f>$C$17</f>
        <v>0</v>
      </c>
      <c r="D193" s="19">
        <f>$D$17</f>
        <v>0</v>
      </c>
      <c r="E193" s="20">
        <f>$E$17</f>
        <v>0</v>
      </c>
      <c r="F193" s="21"/>
      <c r="G193" s="20">
        <f t="shared" si="13"/>
        <v>0</v>
      </c>
      <c r="H193" s="21">
        <f>datos!$C$41</f>
        <v>0.55</v>
      </c>
      <c r="I193" s="70">
        <f>datos!$K$15</f>
        <v>11</v>
      </c>
      <c r="J193" s="22">
        <f t="shared" si="14"/>
        <v>0</v>
      </c>
    </row>
    <row r="194" spans="1:10" ht="12.75">
      <c r="A194" s="5"/>
      <c r="B194" s="67" t="str">
        <f>datos!$B$28</f>
        <v>Forjado con LNC:</v>
      </c>
      <c r="C194" s="19">
        <f>$C$18</f>
        <v>0</v>
      </c>
      <c r="D194" s="19">
        <f>$D$18</f>
        <v>0</v>
      </c>
      <c r="E194" s="20">
        <f>$E$18</f>
        <v>0</v>
      </c>
      <c r="F194" s="21"/>
      <c r="G194" s="20">
        <f t="shared" si="13"/>
        <v>0</v>
      </c>
      <c r="H194" s="21">
        <f>datos!$C$42</f>
        <v>0.55</v>
      </c>
      <c r="I194" s="70">
        <f>datos!$K$14</f>
        <v>14</v>
      </c>
      <c r="J194" s="22">
        <f t="shared" si="14"/>
        <v>0</v>
      </c>
    </row>
    <row r="195" spans="1:10" ht="12.75">
      <c r="A195" s="5"/>
      <c r="B195" s="67" t="str">
        <f>datos!$B$29</f>
        <v>Forjado exterior:</v>
      </c>
      <c r="C195" s="19">
        <f>$C$19</f>
        <v>0</v>
      </c>
      <c r="D195" s="19">
        <f>$D$19</f>
        <v>0</v>
      </c>
      <c r="E195" s="20">
        <f>$E$19</f>
        <v>0</v>
      </c>
      <c r="F195" s="21"/>
      <c r="G195" s="20">
        <f t="shared" si="13"/>
        <v>0</v>
      </c>
      <c r="H195" s="21">
        <f>datos!$C$43</f>
        <v>0.55</v>
      </c>
      <c r="I195" s="70">
        <f>datos!$K$13</f>
        <v>12</v>
      </c>
      <c r="J195" s="22">
        <f t="shared" si="14"/>
        <v>0</v>
      </c>
    </row>
    <row r="196" spans="1:10" ht="12.75">
      <c r="A196" s="5"/>
      <c r="B196" s="67" t="str">
        <f>datos!$B$30</f>
        <v>Cubierta:</v>
      </c>
      <c r="C196" s="19">
        <f>$C$20</f>
        <v>0</v>
      </c>
      <c r="D196" s="19">
        <f>$D$20</f>
        <v>0</v>
      </c>
      <c r="E196" s="20">
        <f>$E$20</f>
        <v>0</v>
      </c>
      <c r="F196" s="21"/>
      <c r="G196" s="20">
        <f t="shared" si="13"/>
        <v>0</v>
      </c>
      <c r="H196" s="21">
        <f>datos!$C$44</f>
        <v>0.42</v>
      </c>
      <c r="I196" s="70">
        <f>datos!$K$13</f>
        <v>12</v>
      </c>
      <c r="J196" s="22">
        <f t="shared" si="14"/>
        <v>0</v>
      </c>
    </row>
    <row r="197" spans="1:10" ht="12.75">
      <c r="A197" s="5"/>
      <c r="B197" s="189" t="s">
        <v>20</v>
      </c>
      <c r="C197" s="190"/>
      <c r="D197" s="190"/>
      <c r="E197" s="190"/>
      <c r="F197" s="190"/>
      <c r="G197" s="190"/>
      <c r="H197" s="190"/>
      <c r="I197" s="191"/>
      <c r="J197" s="18">
        <f>SUM(J187:J196)</f>
        <v>0</v>
      </c>
    </row>
    <row r="198" spans="1:10" ht="12.75">
      <c r="A198" s="5"/>
      <c r="B198" s="5"/>
      <c r="C198" s="5"/>
      <c r="D198" s="5"/>
      <c r="E198" s="6"/>
      <c r="F198" s="6"/>
      <c r="G198" s="6"/>
      <c r="H198" s="6"/>
      <c r="I198" s="6"/>
      <c r="J198" s="5"/>
    </row>
    <row r="199" spans="1:10" ht="12.75">
      <c r="A199" s="5"/>
      <c r="B199" s="5"/>
      <c r="C199" s="5"/>
      <c r="D199" s="5"/>
      <c r="E199" s="6"/>
      <c r="F199" s="6"/>
      <c r="G199" s="6"/>
      <c r="H199" s="6"/>
      <c r="I199" s="6"/>
      <c r="J199" s="5"/>
    </row>
    <row r="200" spans="1:10" ht="12.75">
      <c r="A200" s="5"/>
      <c r="B200" s="5" t="s">
        <v>21</v>
      </c>
      <c r="C200" s="5"/>
      <c r="D200" s="5"/>
      <c r="E200" s="23">
        <f>MAX(G193:G196)</f>
        <v>0</v>
      </c>
      <c r="F200" s="6" t="s">
        <v>22</v>
      </c>
      <c r="G200" s="6"/>
      <c r="H200" s="6"/>
      <c r="I200" s="6"/>
      <c r="J200" s="5"/>
    </row>
    <row r="201" spans="1:10" ht="12.75">
      <c r="A201" s="5"/>
      <c r="B201" s="5"/>
      <c r="C201" s="5"/>
      <c r="D201" s="5"/>
      <c r="E201" s="6"/>
      <c r="F201" s="6"/>
      <c r="G201" s="6"/>
      <c r="H201" s="6"/>
      <c r="I201" s="6"/>
      <c r="J201" s="5"/>
    </row>
    <row r="202" spans="1:10" ht="12.75">
      <c r="A202" s="5"/>
      <c r="B202" s="7" t="s">
        <v>23</v>
      </c>
      <c r="C202" s="181" t="s">
        <v>24</v>
      </c>
      <c r="D202" s="181"/>
      <c r="E202" s="7" t="s">
        <v>25</v>
      </c>
      <c r="F202" s="7" t="s">
        <v>26</v>
      </c>
      <c r="G202" s="7" t="s">
        <v>27</v>
      </c>
      <c r="H202" s="24" t="s">
        <v>28</v>
      </c>
      <c r="I202" s="182" t="s">
        <v>29</v>
      </c>
      <c r="J202" s="183"/>
    </row>
    <row r="203" spans="1:10" ht="12.75">
      <c r="A203" s="6"/>
      <c r="B203" s="7">
        <f>datos!$C$14</f>
        <v>3</v>
      </c>
      <c r="C203" s="185">
        <f>E200*B203</f>
        <v>0</v>
      </c>
      <c r="D203" s="185"/>
      <c r="E203" s="7">
        <f>datos!$D$48</f>
        <v>0.7</v>
      </c>
      <c r="F203" s="7">
        <v>0.24</v>
      </c>
      <c r="G203" s="7">
        <v>1.204</v>
      </c>
      <c r="H203" s="69">
        <f>datos!$K$13</f>
        <v>12</v>
      </c>
      <c r="I203" s="186">
        <f>C203*E203*F203*G203*H203</f>
        <v>0</v>
      </c>
      <c r="J203" s="186"/>
    </row>
    <row r="204" spans="1:10" ht="12.75">
      <c r="A204" s="5"/>
      <c r="B204" s="5"/>
      <c r="C204" s="5"/>
      <c r="D204" s="5"/>
      <c r="E204" s="6"/>
      <c r="F204" s="6"/>
      <c r="G204" s="6"/>
      <c r="H204" s="6"/>
      <c r="I204" s="6"/>
      <c r="J204" s="5"/>
    </row>
    <row r="205" spans="1:10" ht="12.75">
      <c r="A205" s="5"/>
      <c r="B205" s="5" t="s">
        <v>30</v>
      </c>
      <c r="C205" s="5"/>
      <c r="D205" s="5"/>
      <c r="E205" s="6"/>
      <c r="F205" s="6"/>
      <c r="G205" s="6"/>
      <c r="H205" s="6"/>
      <c r="I205" s="6"/>
      <c r="J205" s="5"/>
    </row>
    <row r="206" spans="1:10" ht="12.75">
      <c r="A206" s="5"/>
      <c r="B206" s="5"/>
      <c r="C206" s="5"/>
      <c r="D206" s="5"/>
      <c r="E206" s="6"/>
      <c r="F206" s="6"/>
      <c r="G206" s="6"/>
      <c r="H206" s="6"/>
      <c r="I206" s="6"/>
      <c r="J206" s="5"/>
    </row>
    <row r="207" spans="1:10" ht="12.75">
      <c r="A207" s="5"/>
      <c r="B207" s="8"/>
      <c r="C207" s="182" t="s">
        <v>31</v>
      </c>
      <c r="D207" s="183"/>
      <c r="E207" s="182" t="s">
        <v>32</v>
      </c>
      <c r="F207" s="183"/>
      <c r="G207" s="182"/>
      <c r="H207" s="183"/>
      <c r="I207" s="7" t="s">
        <v>33</v>
      </c>
      <c r="J207" s="5"/>
    </row>
    <row r="208" spans="1:10" ht="12.75">
      <c r="A208" s="5"/>
      <c r="B208" s="7" t="s">
        <v>34</v>
      </c>
      <c r="C208" s="187">
        <f>$C$32</f>
        <v>0</v>
      </c>
      <c r="D208" s="188"/>
      <c r="E208" s="187">
        <f>datos!$C$52</f>
        <v>0</v>
      </c>
      <c r="F208" s="188"/>
      <c r="G208" s="187">
        <f>$G$32</f>
        <v>0</v>
      </c>
      <c r="H208" s="188"/>
      <c r="I208" s="26">
        <f>SUM(C208:H208)</f>
        <v>0</v>
      </c>
      <c r="J208" s="5"/>
    </row>
    <row r="209" spans="1:10" ht="12.75">
      <c r="A209" s="5"/>
      <c r="B209" s="5"/>
      <c r="C209" s="5"/>
      <c r="D209" s="5"/>
      <c r="E209" s="6"/>
      <c r="F209" s="6"/>
      <c r="G209" s="6"/>
      <c r="H209" s="6"/>
      <c r="I209" s="6"/>
      <c r="J209" s="5"/>
    </row>
    <row r="210" spans="1:10" ht="12.75">
      <c r="A210" s="5"/>
      <c r="B210" s="5" t="s">
        <v>124</v>
      </c>
      <c r="C210" s="5"/>
      <c r="D210" s="5"/>
      <c r="E210" s="6"/>
      <c r="F210" s="6"/>
      <c r="G210" s="6"/>
      <c r="H210" s="6"/>
      <c r="I210" s="6"/>
      <c r="J210" s="5"/>
    </row>
    <row r="211" spans="1:10" ht="12.75">
      <c r="A211" s="5"/>
      <c r="B211" s="5"/>
      <c r="C211" s="5"/>
      <c r="D211" s="5"/>
      <c r="E211" s="6"/>
      <c r="F211" s="6"/>
      <c r="G211" s="6"/>
      <c r="H211" s="6"/>
      <c r="I211" s="6"/>
      <c r="J211" s="5"/>
    </row>
    <row r="212" spans="1:10" ht="12.75">
      <c r="A212" s="5"/>
      <c r="B212" s="184" t="s">
        <v>35</v>
      </c>
      <c r="C212" s="184"/>
      <c r="D212" s="184"/>
      <c r="E212" s="27">
        <f>(J197+I203)*(1+I208)</f>
        <v>0</v>
      </c>
      <c r="F212" s="6" t="s">
        <v>19</v>
      </c>
      <c r="G212" s="6"/>
      <c r="H212" s="6"/>
      <c r="I212" s="6"/>
      <c r="J212" s="5"/>
    </row>
    <row r="213" spans="1:10" ht="12.75">
      <c r="A213" s="5"/>
      <c r="B213" s="5"/>
      <c r="C213" s="5"/>
      <c r="D213" s="5"/>
      <c r="E213" s="6"/>
      <c r="F213" s="6"/>
      <c r="G213" s="6"/>
      <c r="H213" s="6"/>
      <c r="I213" s="6"/>
      <c r="J213" s="5"/>
    </row>
    <row r="214" spans="1:10" ht="12.75">
      <c r="A214" s="5"/>
      <c r="B214" s="184" t="s">
        <v>125</v>
      </c>
      <c r="C214" s="184"/>
      <c r="D214" s="184"/>
      <c r="E214" s="76">
        <f>$E$38</f>
        <v>24</v>
      </c>
      <c r="F214" s="6" t="s">
        <v>126</v>
      </c>
      <c r="G214" s="6"/>
      <c r="H214" s="6"/>
      <c r="I214" s="6"/>
      <c r="J214" s="5"/>
    </row>
    <row r="215" spans="1:10" ht="13.5" thickBot="1">
      <c r="A215" s="5"/>
      <c r="B215" s="5"/>
      <c r="C215" s="5"/>
      <c r="D215" s="5"/>
      <c r="E215" s="6"/>
      <c r="F215" s="6"/>
      <c r="G215" s="6"/>
      <c r="H215" s="6"/>
      <c r="I215" s="6"/>
      <c r="J215" s="5"/>
    </row>
    <row r="216" spans="1:10" ht="13.5" thickBot="1">
      <c r="A216" s="5"/>
      <c r="B216" s="184" t="s">
        <v>127</v>
      </c>
      <c r="C216" s="184"/>
      <c r="D216" s="184"/>
      <c r="E216" s="77">
        <f>E214*E212</f>
        <v>0</v>
      </c>
      <c r="F216" s="78" t="s">
        <v>129</v>
      </c>
      <c r="G216" s="79">
        <f>E216/860</f>
        <v>0</v>
      </c>
      <c r="H216" s="80" t="s">
        <v>130</v>
      </c>
      <c r="I216" s="6"/>
      <c r="J216" s="5"/>
    </row>
    <row r="217" spans="1:10" ht="13.5" thickBot="1">
      <c r="A217" s="5"/>
      <c r="B217" s="5"/>
      <c r="C217" s="5"/>
      <c r="D217" s="5"/>
      <c r="E217" s="75"/>
      <c r="F217" s="6"/>
      <c r="G217" s="75"/>
      <c r="H217" s="6"/>
      <c r="I217" s="6"/>
      <c r="J217" s="5"/>
    </row>
    <row r="218" spans="1:10" ht="13.5" thickBot="1">
      <c r="A218" s="5"/>
      <c r="B218" s="184" t="s">
        <v>128</v>
      </c>
      <c r="C218" s="184"/>
      <c r="D218" s="184"/>
      <c r="E218" s="77">
        <f>E216*datos!K$10</f>
        <v>0</v>
      </c>
      <c r="F218" s="78" t="s">
        <v>131</v>
      </c>
      <c r="G218" s="79">
        <f>E218/860</f>
        <v>0</v>
      </c>
      <c r="H218" s="80" t="s">
        <v>132</v>
      </c>
      <c r="I218" s="6"/>
      <c r="J218" s="5"/>
    </row>
    <row r="219" ht="12.75"/>
    <row r="220" ht="12.75"/>
    <row r="221" spans="1:10" ht="12.75">
      <c r="A221" s="5"/>
      <c r="B221" s="5"/>
      <c r="C221" s="5"/>
      <c r="D221" s="5"/>
      <c r="E221" s="6"/>
      <c r="F221" s="6"/>
      <c r="G221" s="6"/>
      <c r="H221" s="6"/>
      <c r="I221" s="6"/>
      <c r="J221" s="5"/>
    </row>
    <row r="222" spans="1:10" ht="12.75">
      <c r="A222" s="5"/>
      <c r="B222" s="5"/>
      <c r="C222" s="5" t="s">
        <v>4</v>
      </c>
      <c r="D222" s="5"/>
      <c r="E222" s="6"/>
      <c r="F222" s="6"/>
      <c r="G222" s="6"/>
      <c r="H222" s="6"/>
      <c r="I222" s="6"/>
      <c r="J222" s="5"/>
    </row>
    <row r="223" spans="1:10" ht="12.75">
      <c r="A223" s="5"/>
      <c r="B223" s="5"/>
      <c r="C223" s="5"/>
      <c r="D223" s="5"/>
      <c r="E223" s="6"/>
      <c r="F223" s="6"/>
      <c r="G223" s="6"/>
      <c r="H223" s="6"/>
      <c r="I223" s="6"/>
      <c r="J223" s="5"/>
    </row>
    <row r="224" spans="1:10" ht="12.75">
      <c r="A224" s="5"/>
      <c r="B224" s="5"/>
      <c r="C224" s="5"/>
      <c r="D224" s="5"/>
      <c r="E224" s="6"/>
      <c r="F224" s="6"/>
      <c r="G224" s="6"/>
      <c r="H224" s="6"/>
      <c r="I224" s="6"/>
      <c r="J224" s="5"/>
    </row>
    <row r="225" spans="1:10" ht="12.75">
      <c r="A225" s="5"/>
      <c r="B225" s="5" t="s">
        <v>5</v>
      </c>
      <c r="C225" s="5">
        <v>6</v>
      </c>
      <c r="D225" s="60" t="s">
        <v>123</v>
      </c>
      <c r="E225" s="6"/>
      <c r="F225" s="6"/>
      <c r="G225" s="6"/>
      <c r="H225" s="6"/>
      <c r="I225" s="6"/>
      <c r="J225" s="5"/>
    </row>
    <row r="226" spans="1:10" ht="12.75">
      <c r="A226" s="5"/>
      <c r="B226" s="5"/>
      <c r="C226" s="5"/>
      <c r="D226" s="5"/>
      <c r="E226" s="6"/>
      <c r="F226" s="6"/>
      <c r="G226" s="6"/>
      <c r="H226" s="6"/>
      <c r="I226" s="6"/>
      <c r="J226" s="5"/>
    </row>
    <row r="227" spans="1:10" ht="12.75">
      <c r="A227" s="5"/>
      <c r="B227" s="5" t="s">
        <v>6</v>
      </c>
      <c r="C227" s="5"/>
      <c r="D227" s="5"/>
      <c r="E227" s="6"/>
      <c r="F227" s="6"/>
      <c r="G227" s="6"/>
      <c r="H227" s="6"/>
      <c r="I227" s="6"/>
      <c r="J227" s="5"/>
    </row>
    <row r="228" spans="1:10" ht="12.75">
      <c r="A228" s="5"/>
      <c r="B228" s="5"/>
      <c r="C228" s="5"/>
      <c r="D228" s="5"/>
      <c r="E228" s="6"/>
      <c r="F228" s="6"/>
      <c r="G228" s="6"/>
      <c r="H228" s="6"/>
      <c r="I228" s="6"/>
      <c r="J228" s="5"/>
    </row>
    <row r="229" spans="1:10" ht="12.75">
      <c r="A229" s="5"/>
      <c r="B229" s="181" t="s">
        <v>7</v>
      </c>
      <c r="C229" s="181" t="s">
        <v>8</v>
      </c>
      <c r="D229" s="181"/>
      <c r="E229" s="7" t="s">
        <v>9</v>
      </c>
      <c r="F229" s="7" t="s">
        <v>10</v>
      </c>
      <c r="G229" s="7" t="s">
        <v>11</v>
      </c>
      <c r="H229" s="7" t="s">
        <v>12</v>
      </c>
      <c r="I229" s="7" t="s">
        <v>13</v>
      </c>
      <c r="J229" s="8" t="s">
        <v>14</v>
      </c>
    </row>
    <row r="230" spans="1:10" ht="12.75">
      <c r="A230" s="5"/>
      <c r="B230" s="181"/>
      <c r="C230" s="7" t="s">
        <v>15</v>
      </c>
      <c r="D230" s="7" t="s">
        <v>16</v>
      </c>
      <c r="E230" s="7" t="s">
        <v>17</v>
      </c>
      <c r="F230" s="7" t="s">
        <v>17</v>
      </c>
      <c r="G230" s="7" t="s">
        <v>17</v>
      </c>
      <c r="H230" s="7"/>
      <c r="I230" s="7" t="s">
        <v>18</v>
      </c>
      <c r="J230" s="7" t="s">
        <v>19</v>
      </c>
    </row>
    <row r="231" spans="1:10" ht="12.75">
      <c r="A231" s="5"/>
      <c r="B231" s="9" t="str">
        <f>datos!$B$21</f>
        <v>Muro Exterior:</v>
      </c>
      <c r="C231" s="9">
        <f>$C$11</f>
        <v>0</v>
      </c>
      <c r="D231" s="71">
        <f>datos!$C$14</f>
        <v>3</v>
      </c>
      <c r="E231" s="10">
        <f aca="true" t="shared" si="15" ref="E231:E236">C231*D231</f>
        <v>0</v>
      </c>
      <c r="F231" s="10">
        <f>E232+E233</f>
        <v>0</v>
      </c>
      <c r="G231" s="10">
        <f aca="true" t="shared" si="16" ref="G231:G240">E231-F231</f>
        <v>0</v>
      </c>
      <c r="H231" s="11">
        <f>datos!$C$35</f>
        <v>0.55</v>
      </c>
      <c r="I231" s="29">
        <f>datos!$L$13</f>
        <v>9.6</v>
      </c>
      <c r="J231" s="12">
        <f aca="true" t="shared" si="17" ref="J231:J240">G231*H231*I231</f>
        <v>0</v>
      </c>
    </row>
    <row r="232" spans="1:10" ht="12.75">
      <c r="A232" s="5"/>
      <c r="B232" s="9" t="str">
        <f>datos!$B$22</f>
        <v>Ventana:</v>
      </c>
      <c r="C232" s="9">
        <f>$C$12</f>
        <v>0</v>
      </c>
      <c r="D232" s="9">
        <f>datos!$C$15</f>
        <v>1.5</v>
      </c>
      <c r="E232" s="10">
        <f t="shared" si="15"/>
        <v>0</v>
      </c>
      <c r="F232" s="11"/>
      <c r="G232" s="10">
        <f t="shared" si="16"/>
        <v>0</v>
      </c>
      <c r="H232" s="11">
        <f>datos!$C$36</f>
        <v>3.01</v>
      </c>
      <c r="I232" s="29">
        <f>datos!$L$13</f>
        <v>9.6</v>
      </c>
      <c r="J232" s="12">
        <f t="shared" si="17"/>
        <v>0</v>
      </c>
    </row>
    <row r="233" spans="1:10" ht="12.75">
      <c r="A233" s="5"/>
      <c r="B233" s="9" t="str">
        <f>datos!$B$23</f>
        <v>Puerta Ext.:</v>
      </c>
      <c r="C233" s="9">
        <f>$C$13</f>
        <v>0</v>
      </c>
      <c r="D233" s="9">
        <f>datos!$C$16</f>
        <v>2.1</v>
      </c>
      <c r="E233" s="10">
        <f t="shared" si="15"/>
        <v>0</v>
      </c>
      <c r="F233" s="11"/>
      <c r="G233" s="10">
        <f t="shared" si="16"/>
        <v>0</v>
      </c>
      <c r="H233" s="11">
        <f>datos!$C$37</f>
        <v>3.01</v>
      </c>
      <c r="I233" s="29">
        <f>datos!$L$13</f>
        <v>9.6</v>
      </c>
      <c r="J233" s="12">
        <f t="shared" si="17"/>
        <v>0</v>
      </c>
    </row>
    <row r="234" spans="1:10" ht="12.75">
      <c r="A234" s="5"/>
      <c r="B234" s="65" t="str">
        <f>datos!$B$24</f>
        <v>Muro Interior:</v>
      </c>
      <c r="C234" s="13">
        <f>$C$14</f>
        <v>0</v>
      </c>
      <c r="D234" s="13">
        <f>datos!$C$14</f>
        <v>3</v>
      </c>
      <c r="E234" s="14">
        <f t="shared" si="15"/>
        <v>0</v>
      </c>
      <c r="F234" s="14">
        <f>E235</f>
        <v>0</v>
      </c>
      <c r="G234" s="14">
        <f t="shared" si="16"/>
        <v>0</v>
      </c>
      <c r="H234" s="15">
        <f>datos!$C$38</f>
        <v>0.74</v>
      </c>
      <c r="I234" s="68">
        <f>datos!$L$14</f>
        <v>14</v>
      </c>
      <c r="J234" s="16">
        <f t="shared" si="17"/>
        <v>0</v>
      </c>
    </row>
    <row r="235" spans="1:10" ht="12.75">
      <c r="A235" s="5"/>
      <c r="B235" s="65" t="str">
        <f>datos!$B$25</f>
        <v>Puerta Interior:</v>
      </c>
      <c r="C235" s="13">
        <f>$C$15</f>
        <v>0</v>
      </c>
      <c r="D235" s="13">
        <f>datos!$C$16</f>
        <v>2.1</v>
      </c>
      <c r="E235" s="14">
        <f t="shared" si="15"/>
        <v>0</v>
      </c>
      <c r="F235" s="14"/>
      <c r="G235" s="14">
        <f t="shared" si="16"/>
        <v>0</v>
      </c>
      <c r="H235" s="15">
        <f>datos!$C$39</f>
        <v>2.5</v>
      </c>
      <c r="I235" s="68">
        <f>datos!$L$14</f>
        <v>14</v>
      </c>
      <c r="J235" s="16">
        <f t="shared" si="17"/>
        <v>0</v>
      </c>
    </row>
    <row r="236" spans="1:10" ht="12.75">
      <c r="A236" s="5"/>
      <c r="B236" s="66" t="str">
        <f>datos!$B$26</f>
        <v>Pared Interior:</v>
      </c>
      <c r="C236" s="8">
        <f>$C$16</f>
        <v>0</v>
      </c>
      <c r="D236" s="8">
        <f>datos!$C$14</f>
        <v>3</v>
      </c>
      <c r="E236" s="17">
        <f t="shared" si="15"/>
        <v>0</v>
      </c>
      <c r="F236" s="7"/>
      <c r="G236" s="17">
        <f t="shared" si="16"/>
        <v>0</v>
      </c>
      <c r="H236" s="7">
        <f>datos!$C$40</f>
        <v>2.1</v>
      </c>
      <c r="I236" s="69">
        <f>datos!$L$14</f>
        <v>14</v>
      </c>
      <c r="J236" s="18">
        <f t="shared" si="17"/>
        <v>0</v>
      </c>
    </row>
    <row r="237" spans="1:10" ht="12.75">
      <c r="A237" s="5"/>
      <c r="B237" s="67" t="str">
        <f>datos!$B$27</f>
        <v>Suelo sobre terreno:</v>
      </c>
      <c r="C237" s="19">
        <f>$C$17</f>
        <v>0</v>
      </c>
      <c r="D237" s="19">
        <f>$D$17</f>
        <v>0</v>
      </c>
      <c r="E237" s="20">
        <f>$E$17</f>
        <v>0</v>
      </c>
      <c r="F237" s="21"/>
      <c r="G237" s="20">
        <f t="shared" si="16"/>
        <v>0</v>
      </c>
      <c r="H237" s="21">
        <f>datos!$C$41</f>
        <v>0.55</v>
      </c>
      <c r="I237" s="70">
        <f>datos!$L$15</f>
        <v>8.3</v>
      </c>
      <c r="J237" s="22">
        <f t="shared" si="17"/>
        <v>0</v>
      </c>
    </row>
    <row r="238" spans="1:10" ht="12.75">
      <c r="A238" s="5"/>
      <c r="B238" s="67" t="str">
        <f>datos!$B$28</f>
        <v>Forjado con LNC:</v>
      </c>
      <c r="C238" s="19">
        <f>$C$18</f>
        <v>0</v>
      </c>
      <c r="D238" s="19">
        <f>$D$18</f>
        <v>0</v>
      </c>
      <c r="E238" s="20">
        <f>$E$18</f>
        <v>0</v>
      </c>
      <c r="F238" s="21"/>
      <c r="G238" s="20">
        <f t="shared" si="16"/>
        <v>0</v>
      </c>
      <c r="H238" s="21">
        <f>datos!$C$42</f>
        <v>0.55</v>
      </c>
      <c r="I238" s="70">
        <f>datos!$L$14</f>
        <v>14</v>
      </c>
      <c r="J238" s="22">
        <f t="shared" si="17"/>
        <v>0</v>
      </c>
    </row>
    <row r="239" spans="1:10" ht="12.75">
      <c r="A239" s="5"/>
      <c r="B239" s="67" t="str">
        <f>datos!$B$29</f>
        <v>Forjado exterior:</v>
      </c>
      <c r="C239" s="19">
        <f>$C$19</f>
        <v>0</v>
      </c>
      <c r="D239" s="19">
        <f>$D$19</f>
        <v>0</v>
      </c>
      <c r="E239" s="20">
        <f>$E$19</f>
        <v>0</v>
      </c>
      <c r="F239" s="21"/>
      <c r="G239" s="20">
        <f t="shared" si="16"/>
        <v>0</v>
      </c>
      <c r="H239" s="21">
        <f>datos!$C$43</f>
        <v>0.55</v>
      </c>
      <c r="I239" s="70">
        <f>datos!$L$13</f>
        <v>9.6</v>
      </c>
      <c r="J239" s="22">
        <f t="shared" si="17"/>
        <v>0</v>
      </c>
    </row>
    <row r="240" spans="1:10" ht="12.75">
      <c r="A240" s="5"/>
      <c r="B240" s="67" t="str">
        <f>datos!$B$30</f>
        <v>Cubierta:</v>
      </c>
      <c r="C240" s="19">
        <f>$C$20</f>
        <v>0</v>
      </c>
      <c r="D240" s="19">
        <f>$D$20</f>
        <v>0</v>
      </c>
      <c r="E240" s="20">
        <f>$E$20</f>
        <v>0</v>
      </c>
      <c r="F240" s="21"/>
      <c r="G240" s="20">
        <f t="shared" si="16"/>
        <v>0</v>
      </c>
      <c r="H240" s="21">
        <f>datos!$C$44</f>
        <v>0.42</v>
      </c>
      <c r="I240" s="70">
        <f>datos!$L$13</f>
        <v>9.6</v>
      </c>
      <c r="J240" s="22">
        <f t="shared" si="17"/>
        <v>0</v>
      </c>
    </row>
    <row r="241" spans="1:10" ht="12.75">
      <c r="A241" s="5"/>
      <c r="B241" s="189" t="s">
        <v>20</v>
      </c>
      <c r="C241" s="190"/>
      <c r="D241" s="190"/>
      <c r="E241" s="190"/>
      <c r="F241" s="190"/>
      <c r="G241" s="190"/>
      <c r="H241" s="190"/>
      <c r="I241" s="191"/>
      <c r="J241" s="18">
        <f>SUM(J231:J240)</f>
        <v>0</v>
      </c>
    </row>
    <row r="242" spans="1:10" ht="12.75">
      <c r="A242" s="5"/>
      <c r="B242" s="5"/>
      <c r="C242" s="5"/>
      <c r="D242" s="5"/>
      <c r="E242" s="6"/>
      <c r="F242" s="6"/>
      <c r="G242" s="6"/>
      <c r="H242" s="6"/>
      <c r="I242" s="6"/>
      <c r="J242" s="5"/>
    </row>
    <row r="243" spans="1:10" ht="12.75">
      <c r="A243" s="5"/>
      <c r="B243" s="5"/>
      <c r="C243" s="5"/>
      <c r="D243" s="5"/>
      <c r="E243" s="6"/>
      <c r="F243" s="6"/>
      <c r="G243" s="6"/>
      <c r="H243" s="6"/>
      <c r="I243" s="6"/>
      <c r="J243" s="5"/>
    </row>
    <row r="244" spans="1:10" ht="12.75">
      <c r="A244" s="5"/>
      <c r="B244" s="5" t="s">
        <v>21</v>
      </c>
      <c r="C244" s="5"/>
      <c r="D244" s="5"/>
      <c r="E244" s="23">
        <f>MAX(G237:G240)</f>
        <v>0</v>
      </c>
      <c r="F244" s="6" t="s">
        <v>22</v>
      </c>
      <c r="G244" s="6"/>
      <c r="H244" s="6"/>
      <c r="I244" s="6"/>
      <c r="J244" s="5"/>
    </row>
    <row r="245" spans="1:10" ht="12.75">
      <c r="A245" s="5"/>
      <c r="B245" s="5"/>
      <c r="C245" s="5"/>
      <c r="D245" s="5"/>
      <c r="E245" s="6"/>
      <c r="F245" s="6"/>
      <c r="G245" s="6"/>
      <c r="H245" s="6"/>
      <c r="I245" s="6"/>
      <c r="J245" s="5"/>
    </row>
    <row r="246" spans="1:10" ht="12.75">
      <c r="A246" s="5"/>
      <c r="B246" s="7" t="s">
        <v>23</v>
      </c>
      <c r="C246" s="181" t="s">
        <v>24</v>
      </c>
      <c r="D246" s="181"/>
      <c r="E246" s="7" t="s">
        <v>25</v>
      </c>
      <c r="F246" s="7" t="s">
        <v>26</v>
      </c>
      <c r="G246" s="7" t="s">
        <v>27</v>
      </c>
      <c r="H246" s="24" t="s">
        <v>28</v>
      </c>
      <c r="I246" s="182" t="s">
        <v>29</v>
      </c>
      <c r="J246" s="183"/>
    </row>
    <row r="247" spans="1:10" ht="12.75">
      <c r="A247" s="6"/>
      <c r="B247" s="7">
        <f>datos!$C$14</f>
        <v>3</v>
      </c>
      <c r="C247" s="185">
        <f>E244*B247</f>
        <v>0</v>
      </c>
      <c r="D247" s="185"/>
      <c r="E247" s="7">
        <f>datos!$D$48</f>
        <v>0.7</v>
      </c>
      <c r="F247" s="7">
        <v>0.24</v>
      </c>
      <c r="G247" s="7">
        <v>1.204</v>
      </c>
      <c r="H247" s="69">
        <f>datos!$L$13</f>
        <v>9.6</v>
      </c>
      <c r="I247" s="186">
        <f>C247*E247*F247*G247*H247</f>
        <v>0</v>
      </c>
      <c r="J247" s="186"/>
    </row>
    <row r="248" spans="1:10" ht="12.75">
      <c r="A248" s="5"/>
      <c r="B248" s="5"/>
      <c r="C248" s="5"/>
      <c r="D248" s="5"/>
      <c r="E248" s="6"/>
      <c r="F248" s="6"/>
      <c r="G248" s="6"/>
      <c r="H248" s="6"/>
      <c r="I248" s="6"/>
      <c r="J248" s="5"/>
    </row>
    <row r="249" spans="1:10" ht="12.75">
      <c r="A249" s="5"/>
      <c r="B249" s="5" t="s">
        <v>30</v>
      </c>
      <c r="C249" s="5"/>
      <c r="D249" s="5"/>
      <c r="E249" s="6"/>
      <c r="F249" s="6"/>
      <c r="G249" s="6"/>
      <c r="H249" s="6"/>
      <c r="I249" s="6"/>
      <c r="J249" s="5"/>
    </row>
    <row r="250" spans="1:10" ht="12.75">
      <c r="A250" s="5"/>
      <c r="B250" s="5"/>
      <c r="C250" s="5"/>
      <c r="D250" s="5"/>
      <c r="E250" s="6"/>
      <c r="F250" s="6"/>
      <c r="G250" s="6"/>
      <c r="H250" s="6"/>
      <c r="I250" s="6"/>
      <c r="J250" s="5"/>
    </row>
    <row r="251" spans="1:10" ht="12.75">
      <c r="A251" s="5"/>
      <c r="B251" s="8"/>
      <c r="C251" s="182" t="s">
        <v>31</v>
      </c>
      <c r="D251" s="183"/>
      <c r="E251" s="182" t="s">
        <v>32</v>
      </c>
      <c r="F251" s="183"/>
      <c r="G251" s="182"/>
      <c r="H251" s="183"/>
      <c r="I251" s="7" t="s">
        <v>33</v>
      </c>
      <c r="J251" s="5"/>
    </row>
    <row r="252" spans="1:10" ht="12.75">
      <c r="A252" s="5"/>
      <c r="B252" s="7" t="s">
        <v>34</v>
      </c>
      <c r="C252" s="187">
        <f>$C$32</f>
        <v>0</v>
      </c>
      <c r="D252" s="188"/>
      <c r="E252" s="187">
        <f>datos!$C$52</f>
        <v>0</v>
      </c>
      <c r="F252" s="188"/>
      <c r="G252" s="187">
        <f>$G$32</f>
        <v>0</v>
      </c>
      <c r="H252" s="188"/>
      <c r="I252" s="26">
        <f>SUM(C252:H252)</f>
        <v>0</v>
      </c>
      <c r="J252" s="5"/>
    </row>
    <row r="253" spans="1:10" ht="12.75">
      <c r="A253" s="5"/>
      <c r="B253" s="5"/>
      <c r="C253" s="5"/>
      <c r="D253" s="5"/>
      <c r="E253" s="6"/>
      <c r="F253" s="6"/>
      <c r="G253" s="6"/>
      <c r="H253" s="6"/>
      <c r="I253" s="6"/>
      <c r="J253" s="5"/>
    </row>
    <row r="254" spans="1:10" ht="12.75">
      <c r="A254" s="5"/>
      <c r="B254" s="5" t="s">
        <v>124</v>
      </c>
      <c r="C254" s="5"/>
      <c r="D254" s="5"/>
      <c r="E254" s="6"/>
      <c r="F254" s="6"/>
      <c r="G254" s="6"/>
      <c r="H254" s="6"/>
      <c r="I254" s="6"/>
      <c r="J254" s="5"/>
    </row>
    <row r="255" spans="1:10" ht="12.75">
      <c r="A255" s="5"/>
      <c r="B255" s="5"/>
      <c r="C255" s="5"/>
      <c r="D255" s="5"/>
      <c r="E255" s="6"/>
      <c r="F255" s="6"/>
      <c r="G255" s="6"/>
      <c r="H255" s="6"/>
      <c r="I255" s="6"/>
      <c r="J255" s="5"/>
    </row>
    <row r="256" spans="1:10" ht="12.75">
      <c r="A256" s="5"/>
      <c r="B256" s="184" t="s">
        <v>35</v>
      </c>
      <c r="C256" s="184"/>
      <c r="D256" s="184"/>
      <c r="E256" s="27">
        <f>(J241+I247)*(1+I252)</f>
        <v>0</v>
      </c>
      <c r="F256" s="6" t="s">
        <v>19</v>
      </c>
      <c r="G256" s="6"/>
      <c r="H256" s="6"/>
      <c r="I256" s="6"/>
      <c r="J256" s="5"/>
    </row>
    <row r="257" spans="1:10" ht="12.75">
      <c r="A257" s="5"/>
      <c r="B257" s="5"/>
      <c r="C257" s="5"/>
      <c r="D257" s="5"/>
      <c r="E257" s="6"/>
      <c r="F257" s="6"/>
      <c r="G257" s="6"/>
      <c r="H257" s="6"/>
      <c r="I257" s="6"/>
      <c r="J257" s="5"/>
    </row>
    <row r="258" spans="1:10" ht="12.75">
      <c r="A258" s="5"/>
      <c r="B258" s="184" t="s">
        <v>125</v>
      </c>
      <c r="C258" s="184"/>
      <c r="D258" s="184"/>
      <c r="E258" s="76">
        <f>$E$38</f>
        <v>24</v>
      </c>
      <c r="F258" s="6" t="s">
        <v>126</v>
      </c>
      <c r="G258" s="6"/>
      <c r="H258" s="6"/>
      <c r="I258" s="6"/>
      <c r="J258" s="5"/>
    </row>
    <row r="259" spans="1:10" ht="13.5" thickBot="1">
      <c r="A259" s="5"/>
      <c r="B259" s="5"/>
      <c r="C259" s="5"/>
      <c r="D259" s="5"/>
      <c r="E259" s="6"/>
      <c r="F259" s="6"/>
      <c r="G259" s="6"/>
      <c r="H259" s="6"/>
      <c r="I259" s="6"/>
      <c r="J259" s="5"/>
    </row>
    <row r="260" spans="1:10" ht="13.5" thickBot="1">
      <c r="A260" s="5"/>
      <c r="B260" s="184" t="s">
        <v>127</v>
      </c>
      <c r="C260" s="184"/>
      <c r="D260" s="184"/>
      <c r="E260" s="77">
        <f>E258*E256</f>
        <v>0</v>
      </c>
      <c r="F260" s="78" t="s">
        <v>129</v>
      </c>
      <c r="G260" s="79">
        <f>E260/860</f>
        <v>0</v>
      </c>
      <c r="H260" s="80" t="s">
        <v>130</v>
      </c>
      <c r="I260" s="6"/>
      <c r="J260" s="5"/>
    </row>
    <row r="261" spans="1:10" ht="13.5" thickBot="1">
      <c r="A261" s="5"/>
      <c r="B261" s="5"/>
      <c r="C261" s="5"/>
      <c r="D261" s="5"/>
      <c r="E261" s="75"/>
      <c r="F261" s="6"/>
      <c r="G261" s="75"/>
      <c r="H261" s="6"/>
      <c r="I261" s="6"/>
      <c r="J261" s="5"/>
    </row>
    <row r="262" spans="1:10" ht="13.5" thickBot="1">
      <c r="A262" s="5"/>
      <c r="B262" s="184" t="s">
        <v>128</v>
      </c>
      <c r="C262" s="184"/>
      <c r="D262" s="184"/>
      <c r="E262" s="77">
        <f>E260*datos!L$10</f>
        <v>0</v>
      </c>
      <c r="F262" s="78" t="s">
        <v>131</v>
      </c>
      <c r="G262" s="79">
        <f>E262/860</f>
        <v>0</v>
      </c>
      <c r="H262" s="80" t="s">
        <v>132</v>
      </c>
      <c r="I262" s="6"/>
      <c r="J262" s="5"/>
    </row>
  </sheetData>
  <sheetProtection/>
  <mergeCells count="102">
    <mergeCell ref="C27:D27"/>
    <mergeCell ref="I27:J27"/>
    <mergeCell ref="B36:D36"/>
    <mergeCell ref="B38:D38"/>
    <mergeCell ref="B9:B10"/>
    <mergeCell ref="C9:D9"/>
    <mergeCell ref="B21:I21"/>
    <mergeCell ref="C26:D26"/>
    <mergeCell ref="I26:J26"/>
    <mergeCell ref="C31:D31"/>
    <mergeCell ref="E31:F31"/>
    <mergeCell ref="G31:H31"/>
    <mergeCell ref="C32:D32"/>
    <mergeCell ref="E32:F32"/>
    <mergeCell ref="G32:H32"/>
    <mergeCell ref="C75:D75"/>
    <mergeCell ref="E75:F75"/>
    <mergeCell ref="G75:H75"/>
    <mergeCell ref="B40:D40"/>
    <mergeCell ref="B42:D42"/>
    <mergeCell ref="B53:B54"/>
    <mergeCell ref="C53:D53"/>
    <mergeCell ref="B65:I65"/>
    <mergeCell ref="C70:D70"/>
    <mergeCell ref="I70:J70"/>
    <mergeCell ref="C71:D71"/>
    <mergeCell ref="I71:J71"/>
    <mergeCell ref="C114:D114"/>
    <mergeCell ref="I114:J114"/>
    <mergeCell ref="C76:D76"/>
    <mergeCell ref="E76:F76"/>
    <mergeCell ref="G76:H76"/>
    <mergeCell ref="B80:D80"/>
    <mergeCell ref="B82:D82"/>
    <mergeCell ref="B84:D84"/>
    <mergeCell ref="B86:D86"/>
    <mergeCell ref="B97:B98"/>
    <mergeCell ref="C97:D97"/>
    <mergeCell ref="B109:I109"/>
    <mergeCell ref="B141:B142"/>
    <mergeCell ref="C141:D141"/>
    <mergeCell ref="C115:D115"/>
    <mergeCell ref="I115:J115"/>
    <mergeCell ref="C119:D119"/>
    <mergeCell ref="E119:F119"/>
    <mergeCell ref="G119:H119"/>
    <mergeCell ref="C120:D120"/>
    <mergeCell ref="E120:F120"/>
    <mergeCell ref="G120:H120"/>
    <mergeCell ref="B124:D124"/>
    <mergeCell ref="B126:D126"/>
    <mergeCell ref="B128:D128"/>
    <mergeCell ref="B130:D130"/>
    <mergeCell ref="B170:D170"/>
    <mergeCell ref="B172:D172"/>
    <mergeCell ref="B153:I153"/>
    <mergeCell ref="C158:D158"/>
    <mergeCell ref="I158:J158"/>
    <mergeCell ref="C159:D159"/>
    <mergeCell ref="I159:J159"/>
    <mergeCell ref="C163:D163"/>
    <mergeCell ref="E163:F163"/>
    <mergeCell ref="G163:H163"/>
    <mergeCell ref="C164:D164"/>
    <mergeCell ref="E164:F164"/>
    <mergeCell ref="G164:H164"/>
    <mergeCell ref="B168:D168"/>
    <mergeCell ref="C208:D208"/>
    <mergeCell ref="E208:F208"/>
    <mergeCell ref="G208:H208"/>
    <mergeCell ref="B174:D174"/>
    <mergeCell ref="B185:B186"/>
    <mergeCell ref="C185:D185"/>
    <mergeCell ref="B197:I197"/>
    <mergeCell ref="C202:D202"/>
    <mergeCell ref="I202:J202"/>
    <mergeCell ref="C203:D203"/>
    <mergeCell ref="I203:J203"/>
    <mergeCell ref="C207:D207"/>
    <mergeCell ref="E207:F207"/>
    <mergeCell ref="G207:H207"/>
    <mergeCell ref="C251:D251"/>
    <mergeCell ref="E251:F251"/>
    <mergeCell ref="G251:H251"/>
    <mergeCell ref="B212:D212"/>
    <mergeCell ref="B214:D214"/>
    <mergeCell ref="B216:D216"/>
    <mergeCell ref="B218:D218"/>
    <mergeCell ref="B229:B230"/>
    <mergeCell ref="C229:D229"/>
    <mergeCell ref="B241:I241"/>
    <mergeCell ref="C246:D246"/>
    <mergeCell ref="I246:J246"/>
    <mergeCell ref="C247:D247"/>
    <mergeCell ref="I247:J247"/>
    <mergeCell ref="B262:D262"/>
    <mergeCell ref="C252:D252"/>
    <mergeCell ref="E252:F252"/>
    <mergeCell ref="G252:H252"/>
    <mergeCell ref="B256:D256"/>
    <mergeCell ref="B258:D258"/>
    <mergeCell ref="B260:D260"/>
  </mergeCells>
  <printOptions/>
  <pageMargins left="0.8" right="0.75" top="1.14" bottom="1" header="0" footer="0"/>
  <pageSetup horizontalDpi="300" verticalDpi="300" orientation="portrait" paperSize="9" r:id="rId4"/>
  <rowBreaks count="6" manualBreakCount="6">
    <brk id="44" max="9" man="1"/>
    <brk id="88" max="9" man="1"/>
    <brk id="132" max="9" man="1"/>
    <brk id="176" max="9" man="1"/>
    <brk id="220" max="9" man="1"/>
    <brk id="263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N33" activeCellId="4" sqref="F33:F38 H33:H38 J33:J38 L33:L38 N33:N38"/>
    </sheetView>
  </sheetViews>
  <sheetFormatPr defaultColWidth="9.140625" defaultRowHeight="15"/>
  <cols>
    <col min="1" max="1" width="11.421875" style="2" customWidth="1"/>
    <col min="2" max="2" width="8.421875" style="2" customWidth="1"/>
    <col min="3" max="3" width="14.57421875" style="2" customWidth="1"/>
    <col min="4" max="4" width="12.8515625" style="2" customWidth="1"/>
    <col min="5" max="5" width="10.421875" style="2" customWidth="1"/>
    <col min="6" max="6" width="10.8515625" style="2" customWidth="1"/>
    <col min="7" max="7" width="12.8515625" style="2" customWidth="1"/>
    <col min="8" max="9" width="10.421875" style="2" customWidth="1"/>
    <col min="10" max="10" width="9.8515625" style="2" customWidth="1"/>
    <col min="11" max="11" width="8.28125" style="2" customWidth="1"/>
    <col min="12" max="14" width="10.421875" style="2" customWidth="1"/>
    <col min="15" max="16384" width="11.421875" style="2" customWidth="1"/>
  </cols>
  <sheetData>
    <row r="1" spans="2:14" ht="13.5" thickBot="1">
      <c r="B1" s="85"/>
      <c r="C1" s="34"/>
      <c r="D1" s="34"/>
      <c r="E1" s="34"/>
      <c r="F1" s="34"/>
      <c r="G1" s="34"/>
      <c r="H1" s="34"/>
      <c r="I1" s="25"/>
      <c r="J1" s="25"/>
      <c r="K1" s="25"/>
      <c r="L1" s="25"/>
      <c r="M1" s="25"/>
      <c r="N1" s="25"/>
    </row>
    <row r="2" spans="2:14" ht="15.75" customHeight="1" thickBot="1">
      <c r="B2" s="34"/>
      <c r="C2" s="96" t="s">
        <v>133</v>
      </c>
      <c r="D2" s="196" t="s">
        <v>134</v>
      </c>
      <c r="E2" s="197"/>
      <c r="F2" s="198" t="s">
        <v>135</v>
      </c>
      <c r="G2" s="199"/>
      <c r="H2" s="200" t="s">
        <v>137</v>
      </c>
      <c r="I2" s="201"/>
      <c r="J2" s="201"/>
      <c r="K2" s="202"/>
      <c r="L2" s="25"/>
      <c r="M2" s="25"/>
      <c r="N2" s="25"/>
    </row>
    <row r="3" spans="2:14" ht="12.75">
      <c r="B3" s="34"/>
      <c r="C3" s="94" t="s">
        <v>101</v>
      </c>
      <c r="D3" s="92">
        <f>'hoja calculo Existente'!G42</f>
        <v>0</v>
      </c>
      <c r="E3" s="90" t="s">
        <v>42</v>
      </c>
      <c r="F3" s="93">
        <f>'hoja calculo con Mejor Aislamie'!G42</f>
        <v>0</v>
      </c>
      <c r="G3" s="105" t="s">
        <v>42</v>
      </c>
      <c r="H3" s="119">
        <f>D3-F3</f>
        <v>0</v>
      </c>
      <c r="I3" s="120" t="s">
        <v>42</v>
      </c>
      <c r="J3" s="121" t="e">
        <f aca="true" t="shared" si="0" ref="J3:J9">H3/D3</f>
        <v>#DIV/0!</v>
      </c>
      <c r="K3" s="122" t="s">
        <v>138</v>
      </c>
      <c r="L3" s="25"/>
      <c r="M3" s="25"/>
      <c r="N3" s="25"/>
    </row>
    <row r="4" spans="2:14" ht="12.75">
      <c r="B4" s="86"/>
      <c r="C4" s="95" t="s">
        <v>102</v>
      </c>
      <c r="D4" s="92">
        <f>'hoja calculo Existente'!G86</f>
        <v>0</v>
      </c>
      <c r="E4" s="91" t="s">
        <v>42</v>
      </c>
      <c r="F4" s="93">
        <f>'hoja calculo con Mejor Aislamie'!G86</f>
        <v>0</v>
      </c>
      <c r="G4" s="105" t="s">
        <v>42</v>
      </c>
      <c r="H4" s="109">
        <f aca="true" t="shared" si="1" ref="H4:H9">D4-F4</f>
        <v>0</v>
      </c>
      <c r="I4" s="114" t="s">
        <v>42</v>
      </c>
      <c r="J4" s="118" t="e">
        <f t="shared" si="0"/>
        <v>#DIV/0!</v>
      </c>
      <c r="K4" s="117" t="s">
        <v>138</v>
      </c>
      <c r="L4" s="32"/>
      <c r="M4" s="32"/>
      <c r="N4" s="32"/>
    </row>
    <row r="5" spans="2:14" ht="12.75">
      <c r="B5" s="85"/>
      <c r="C5" s="94" t="s">
        <v>103</v>
      </c>
      <c r="D5" s="92">
        <f>'hoja calculo Existente'!G130</f>
        <v>0</v>
      </c>
      <c r="E5" s="90" t="s">
        <v>42</v>
      </c>
      <c r="F5" s="93">
        <f>'hoja calculo con Mejor Aislamie'!G130</f>
        <v>0</v>
      </c>
      <c r="G5" s="105" t="s">
        <v>42</v>
      </c>
      <c r="H5" s="109">
        <f t="shared" si="1"/>
        <v>0</v>
      </c>
      <c r="I5" s="114" t="s">
        <v>42</v>
      </c>
      <c r="J5" s="118" t="e">
        <f t="shared" si="0"/>
        <v>#DIV/0!</v>
      </c>
      <c r="K5" s="117" t="s">
        <v>138</v>
      </c>
      <c r="L5" s="25"/>
      <c r="M5" s="25"/>
      <c r="N5" s="25"/>
    </row>
    <row r="6" spans="2:14" ht="12.75">
      <c r="B6" s="34"/>
      <c r="C6" s="94" t="s">
        <v>104</v>
      </c>
      <c r="D6" s="92">
        <f>'hoja calculo Existente'!G174</f>
        <v>0</v>
      </c>
      <c r="E6" s="90" t="s">
        <v>42</v>
      </c>
      <c r="F6" s="93">
        <f>'hoja calculo con Mejor Aislamie'!G174</f>
        <v>0</v>
      </c>
      <c r="G6" s="105" t="s">
        <v>42</v>
      </c>
      <c r="H6" s="109">
        <f t="shared" si="1"/>
        <v>0</v>
      </c>
      <c r="I6" s="114" t="s">
        <v>42</v>
      </c>
      <c r="J6" s="118" t="e">
        <f t="shared" si="0"/>
        <v>#DIV/0!</v>
      </c>
      <c r="K6" s="117" t="s">
        <v>138</v>
      </c>
      <c r="L6" s="25"/>
      <c r="M6" s="25"/>
      <c r="N6" s="25"/>
    </row>
    <row r="7" spans="2:14" ht="12.75">
      <c r="B7" s="34"/>
      <c r="C7" s="94" t="s">
        <v>105</v>
      </c>
      <c r="D7" s="92">
        <f>'hoja calculo Existente'!G218</f>
        <v>0</v>
      </c>
      <c r="E7" s="90" t="s">
        <v>42</v>
      </c>
      <c r="F7" s="93">
        <f>'hoja calculo con Mejor Aislamie'!G218</f>
        <v>0</v>
      </c>
      <c r="G7" s="105" t="s">
        <v>42</v>
      </c>
      <c r="H7" s="109">
        <f t="shared" si="1"/>
        <v>0</v>
      </c>
      <c r="I7" s="114" t="s">
        <v>42</v>
      </c>
      <c r="J7" s="118" t="e">
        <f t="shared" si="0"/>
        <v>#DIV/0!</v>
      </c>
      <c r="K7" s="117" t="s">
        <v>138</v>
      </c>
      <c r="L7" s="25"/>
      <c r="M7" s="25"/>
      <c r="N7" s="25"/>
    </row>
    <row r="8" spans="2:14" ht="13.5" thickBot="1">
      <c r="B8" s="34"/>
      <c r="C8" s="98" t="s">
        <v>106</v>
      </c>
      <c r="D8" s="103">
        <f>'hoja calculo Existente'!G262</f>
        <v>0</v>
      </c>
      <c r="E8" s="99" t="s">
        <v>42</v>
      </c>
      <c r="F8" s="104">
        <f>'hoja calculo con Mejor Aislamie'!G262</f>
        <v>0</v>
      </c>
      <c r="G8" s="106" t="s">
        <v>42</v>
      </c>
      <c r="H8" s="110">
        <f t="shared" si="1"/>
        <v>0</v>
      </c>
      <c r="I8" s="115" t="s">
        <v>42</v>
      </c>
      <c r="J8" s="123" t="e">
        <f t="shared" si="0"/>
        <v>#DIV/0!</v>
      </c>
      <c r="K8" s="124" t="s">
        <v>138</v>
      </c>
      <c r="L8" s="25"/>
      <c r="M8" s="25"/>
      <c r="N8" s="25"/>
    </row>
    <row r="9" spans="2:14" ht="13.5" thickBot="1">
      <c r="B9" s="34"/>
      <c r="C9" s="100" t="s">
        <v>136</v>
      </c>
      <c r="D9" s="102">
        <f>SUM(D3:D8)</f>
        <v>0</v>
      </c>
      <c r="E9" s="97" t="s">
        <v>42</v>
      </c>
      <c r="F9" s="101">
        <f>SUM(F3:F8)</f>
        <v>0</v>
      </c>
      <c r="G9" s="107" t="s">
        <v>42</v>
      </c>
      <c r="H9" s="111">
        <f t="shared" si="1"/>
        <v>0</v>
      </c>
      <c r="I9" s="116" t="s">
        <v>42</v>
      </c>
      <c r="J9" s="125" t="e">
        <f t="shared" si="0"/>
        <v>#DIV/0!</v>
      </c>
      <c r="K9" s="126" t="s">
        <v>138</v>
      </c>
      <c r="L9" s="25"/>
      <c r="M9" s="25"/>
      <c r="N9" s="25"/>
    </row>
    <row r="10" spans="2:14" ht="12.75">
      <c r="B10" s="34"/>
      <c r="C10" s="34"/>
      <c r="D10" s="34"/>
      <c r="E10" s="85"/>
      <c r="F10" s="34"/>
      <c r="G10" s="34"/>
      <c r="H10" s="34"/>
      <c r="I10" s="25"/>
      <c r="J10" s="25"/>
      <c r="K10" s="25"/>
      <c r="L10" s="25"/>
      <c r="M10" s="25"/>
      <c r="N10" s="25"/>
    </row>
    <row r="11" spans="2:14" ht="12.75">
      <c r="B11" s="34"/>
      <c r="C11" s="34"/>
      <c r="D11" s="34"/>
      <c r="E11" s="85"/>
      <c r="F11" s="34"/>
      <c r="G11" s="34"/>
      <c r="H11" s="34"/>
      <c r="I11" s="25"/>
      <c r="J11" s="25"/>
      <c r="K11" s="25"/>
      <c r="L11" s="25"/>
      <c r="M11" s="25"/>
      <c r="N11" s="25"/>
    </row>
    <row r="12" spans="2:14" ht="12.75">
      <c r="B12" s="34"/>
      <c r="C12" s="34"/>
      <c r="D12" s="34"/>
      <c r="E12" s="85"/>
      <c r="F12" s="34"/>
      <c r="G12" s="34"/>
      <c r="H12" s="34"/>
      <c r="I12" s="25"/>
      <c r="J12" s="25"/>
      <c r="K12" s="25"/>
      <c r="L12" s="25"/>
      <c r="M12" s="25"/>
      <c r="N12" s="25"/>
    </row>
    <row r="13" spans="2:14" ht="12.75">
      <c r="B13" s="34"/>
      <c r="C13" s="34"/>
      <c r="D13" s="87"/>
      <c r="E13" s="34"/>
      <c r="F13" s="34"/>
      <c r="G13" s="34"/>
      <c r="H13" s="34"/>
      <c r="I13" s="25"/>
      <c r="J13" s="25"/>
      <c r="K13" s="25"/>
      <c r="L13" s="25"/>
      <c r="M13" s="25"/>
      <c r="N13" s="25"/>
    </row>
    <row r="14" spans="2:14" ht="12.75">
      <c r="B14" s="34"/>
      <c r="C14" s="34"/>
      <c r="D14" s="88"/>
      <c r="E14" s="85"/>
      <c r="F14" s="34"/>
      <c r="G14" s="34"/>
      <c r="H14" s="34"/>
      <c r="I14" s="25"/>
      <c r="J14" s="25"/>
      <c r="K14" s="25"/>
      <c r="L14" s="25"/>
      <c r="M14" s="25"/>
      <c r="N14" s="25"/>
    </row>
    <row r="15" spans="2:14" ht="12.75">
      <c r="B15" s="34"/>
      <c r="C15" s="34"/>
      <c r="D15" s="88"/>
      <c r="E15" s="85"/>
      <c r="F15" s="34"/>
      <c r="G15" s="34"/>
      <c r="H15" s="34"/>
      <c r="I15" s="25"/>
      <c r="J15" s="25"/>
      <c r="K15" s="25"/>
      <c r="L15" s="25"/>
      <c r="M15" s="25"/>
      <c r="N15" s="25"/>
    </row>
    <row r="16" spans="2:14" ht="12.75">
      <c r="B16" s="34"/>
      <c r="C16" s="34"/>
      <c r="D16" s="88"/>
      <c r="E16" s="85"/>
      <c r="F16" s="34"/>
      <c r="G16" s="34"/>
      <c r="H16" s="34"/>
      <c r="I16" s="25"/>
      <c r="J16" s="25"/>
      <c r="K16" s="25"/>
      <c r="L16" s="25"/>
      <c r="M16" s="25"/>
      <c r="N16" s="25"/>
    </row>
    <row r="17" spans="2:14" ht="12.75">
      <c r="B17" s="34"/>
      <c r="C17" s="34"/>
      <c r="D17" s="34"/>
      <c r="E17" s="34"/>
      <c r="F17" s="34"/>
      <c r="G17" s="34"/>
      <c r="H17" s="34"/>
      <c r="I17" s="25"/>
      <c r="J17" s="25"/>
      <c r="K17" s="25"/>
      <c r="L17" s="25"/>
      <c r="M17" s="25"/>
      <c r="N17" s="25"/>
    </row>
    <row r="18" spans="2:14" ht="12.75">
      <c r="B18" s="34"/>
      <c r="C18" s="34"/>
      <c r="D18" s="34"/>
      <c r="E18" s="63"/>
      <c r="F18" s="63"/>
      <c r="G18" s="63"/>
      <c r="H18" s="34"/>
      <c r="I18" s="25"/>
      <c r="J18" s="25"/>
      <c r="K18" s="25"/>
      <c r="L18" s="25"/>
      <c r="M18" s="25"/>
      <c r="N18" s="25"/>
    </row>
    <row r="19" spans="2:14" ht="12.75">
      <c r="B19" s="34"/>
      <c r="C19" s="34"/>
      <c r="D19" s="34"/>
      <c r="E19" s="63"/>
      <c r="F19" s="63"/>
      <c r="G19" s="63"/>
      <c r="H19" s="34"/>
      <c r="I19" s="25"/>
      <c r="J19" s="25"/>
      <c r="K19" s="25"/>
      <c r="L19" s="25"/>
      <c r="M19" s="25"/>
      <c r="N19" s="25"/>
    </row>
    <row r="20" spans="2:14" ht="12.75">
      <c r="B20" s="34"/>
      <c r="C20" s="34"/>
      <c r="D20" s="34"/>
      <c r="E20" s="63"/>
      <c r="F20" s="63"/>
      <c r="G20" s="63"/>
      <c r="H20" s="34"/>
      <c r="I20" s="34"/>
      <c r="J20" s="34"/>
      <c r="K20" s="25"/>
      <c r="L20" s="25"/>
      <c r="M20" s="25"/>
      <c r="N20" s="25"/>
    </row>
    <row r="21" spans="2:14" ht="12.75">
      <c r="B21" s="34"/>
      <c r="C21" s="34"/>
      <c r="D21" s="34"/>
      <c r="E21" s="63"/>
      <c r="F21" s="63"/>
      <c r="G21" s="63"/>
      <c r="H21" s="34"/>
      <c r="I21" s="34"/>
      <c r="J21" s="34"/>
      <c r="K21" s="25"/>
      <c r="L21" s="25"/>
      <c r="M21" s="25"/>
      <c r="N21" s="25"/>
    </row>
    <row r="22" spans="2:14" ht="12.75">
      <c r="B22" s="34"/>
      <c r="C22" s="89"/>
      <c r="D22" s="87"/>
      <c r="E22" s="63"/>
      <c r="F22" s="63"/>
      <c r="G22" s="63"/>
      <c r="H22" s="34"/>
      <c r="I22" s="34"/>
      <c r="J22" s="34"/>
      <c r="K22" s="25"/>
      <c r="L22" s="25"/>
      <c r="M22" s="25"/>
      <c r="N22" s="25"/>
    </row>
    <row r="23" spans="2:14" ht="12.75">
      <c r="B23" s="34"/>
      <c r="C23" s="34"/>
      <c r="D23" s="34"/>
      <c r="E23" s="63"/>
      <c r="F23" s="63"/>
      <c r="G23" s="63"/>
      <c r="H23" s="34"/>
      <c r="I23" s="34"/>
      <c r="J23" s="34"/>
      <c r="K23" s="25"/>
      <c r="L23" s="25"/>
      <c r="M23" s="25"/>
      <c r="N23" s="25"/>
    </row>
    <row r="24" spans="2:14" ht="12.75">
      <c r="B24" s="34"/>
      <c r="C24" s="34"/>
      <c r="D24" s="34"/>
      <c r="E24" s="63"/>
      <c r="F24" s="63"/>
      <c r="G24" s="63"/>
      <c r="H24" s="34"/>
      <c r="I24" s="34"/>
      <c r="J24" s="34"/>
      <c r="K24" s="25"/>
      <c r="L24" s="25"/>
      <c r="M24" s="25"/>
      <c r="N24" s="25"/>
    </row>
    <row r="25" spans="2:14" ht="12.75">
      <c r="B25" s="34"/>
      <c r="C25" s="34"/>
      <c r="D25" s="34"/>
      <c r="E25" s="63"/>
      <c r="F25" s="63"/>
      <c r="G25" s="63"/>
      <c r="H25" s="34"/>
      <c r="I25" s="34"/>
      <c r="J25" s="34"/>
      <c r="K25" s="25"/>
      <c r="L25" s="25"/>
      <c r="M25" s="25"/>
      <c r="N25" s="25"/>
    </row>
    <row r="26" spans="2:14" ht="12.75">
      <c r="B26" s="34"/>
      <c r="C26" s="34"/>
      <c r="D26" s="34"/>
      <c r="E26" s="63"/>
      <c r="F26" s="63"/>
      <c r="G26" s="63"/>
      <c r="H26" s="34"/>
      <c r="I26" s="34"/>
      <c r="J26" s="34"/>
      <c r="K26" s="25"/>
      <c r="L26" s="25"/>
      <c r="M26" s="25"/>
      <c r="N26" s="25"/>
    </row>
    <row r="27" spans="2:14" ht="12.75">
      <c r="B27" s="34"/>
      <c r="C27" s="34"/>
      <c r="D27" s="34"/>
      <c r="E27" s="63"/>
      <c r="F27" s="63"/>
      <c r="G27" s="63"/>
      <c r="H27" s="34"/>
      <c r="I27" s="34"/>
      <c r="J27" s="34"/>
      <c r="K27" s="25"/>
      <c r="L27" s="25"/>
      <c r="M27" s="25"/>
      <c r="N27" s="25"/>
    </row>
    <row r="28" spans="2:14" ht="12.75">
      <c r="B28" s="34"/>
      <c r="C28" s="34"/>
      <c r="D28" s="34"/>
      <c r="E28" s="63"/>
      <c r="F28" s="63"/>
      <c r="G28" s="63"/>
      <c r="H28" s="34"/>
      <c r="I28" s="34"/>
      <c r="J28" s="34"/>
      <c r="K28" s="25"/>
      <c r="L28" s="25"/>
      <c r="M28" s="25"/>
      <c r="N28" s="25"/>
    </row>
    <row r="29" spans="2:14" ht="12.75">
      <c r="B29" s="34"/>
      <c r="C29" s="34"/>
      <c r="D29" s="34"/>
      <c r="E29" s="63"/>
      <c r="F29" s="63"/>
      <c r="G29" s="63"/>
      <c r="H29" s="34"/>
      <c r="I29" s="34"/>
      <c r="J29" s="34"/>
      <c r="K29" s="25"/>
      <c r="L29" s="25"/>
      <c r="M29" s="25"/>
      <c r="N29" s="25"/>
    </row>
    <row r="30" spans="2:14" ht="12.75">
      <c r="B30" s="34"/>
      <c r="C30" s="34"/>
      <c r="D30" s="34"/>
      <c r="E30" s="63"/>
      <c r="F30" s="63"/>
      <c r="G30" s="63"/>
      <c r="H30" s="34"/>
      <c r="I30" s="34"/>
      <c r="J30" s="34"/>
      <c r="K30" s="25"/>
      <c r="L30" s="25"/>
      <c r="M30" s="25"/>
      <c r="N30" s="25"/>
    </row>
    <row r="31" spans="1:14" ht="12.75">
      <c r="A31" s="137" t="s">
        <v>149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25"/>
    </row>
    <row r="32" spans="1:14" ht="15" customHeight="1">
      <c r="A32" s="108" t="s">
        <v>146</v>
      </c>
      <c r="B32" s="39"/>
      <c r="C32" s="128" t="s">
        <v>147</v>
      </c>
      <c r="D32" s="129" t="s">
        <v>37</v>
      </c>
      <c r="E32" s="59" t="s">
        <v>38</v>
      </c>
      <c r="F32" s="133" t="s">
        <v>150</v>
      </c>
      <c r="G32" s="138" t="s">
        <v>39</v>
      </c>
      <c r="H32" s="194"/>
      <c r="I32" s="39" t="s">
        <v>40</v>
      </c>
      <c r="J32" s="31"/>
      <c r="K32" s="30" t="s">
        <v>41</v>
      </c>
      <c r="L32" s="31"/>
      <c r="M32" s="108" t="s">
        <v>148</v>
      </c>
      <c r="N32" s="25"/>
    </row>
    <row r="33" spans="1:15" ht="12.75">
      <c r="A33" s="130">
        <f>D9/F33</f>
        <v>0</v>
      </c>
      <c r="B33" s="135" t="s">
        <v>42</v>
      </c>
      <c r="C33" s="131">
        <f>A33*N33</f>
        <v>0</v>
      </c>
      <c r="D33" s="131">
        <f aca="true" t="shared" si="2" ref="D33:D38">A33*J33/100</f>
        <v>0</v>
      </c>
      <c r="E33" s="131">
        <f aca="true" t="shared" si="3" ref="E33:E38">A33*L33/1000</f>
        <v>0</v>
      </c>
      <c r="F33" s="168">
        <v>1</v>
      </c>
      <c r="G33" s="132" t="s">
        <v>43</v>
      </c>
      <c r="H33" s="169">
        <v>1</v>
      </c>
      <c r="I33" s="128" t="s">
        <v>141</v>
      </c>
      <c r="J33" s="170">
        <v>15</v>
      </c>
      <c r="K33" s="31" t="s">
        <v>44</v>
      </c>
      <c r="L33" s="169">
        <v>649</v>
      </c>
      <c r="M33" s="30" t="s">
        <v>45</v>
      </c>
      <c r="N33" s="169">
        <v>2.603</v>
      </c>
      <c r="O33" s="25"/>
    </row>
    <row r="34" spans="1:15" ht="12.75">
      <c r="A34" s="130">
        <f>$A$33/H34/F34</f>
        <v>0</v>
      </c>
      <c r="B34" s="136" t="s">
        <v>145</v>
      </c>
      <c r="C34" s="131">
        <f>A34*N34</f>
        <v>0</v>
      </c>
      <c r="D34" s="131">
        <f t="shared" si="2"/>
        <v>0</v>
      </c>
      <c r="E34" s="131">
        <f t="shared" si="3"/>
        <v>0</v>
      </c>
      <c r="F34" s="168">
        <v>3</v>
      </c>
      <c r="G34" s="132" t="s">
        <v>140</v>
      </c>
      <c r="H34" s="169">
        <v>1</v>
      </c>
      <c r="I34" s="128" t="s">
        <v>141</v>
      </c>
      <c r="J34" s="170">
        <f>J33</f>
        <v>15</v>
      </c>
      <c r="K34" s="31" t="s">
        <v>44</v>
      </c>
      <c r="L34" s="169">
        <v>650</v>
      </c>
      <c r="M34" s="30" t="s">
        <v>45</v>
      </c>
      <c r="N34" s="169">
        <v>2.603</v>
      </c>
      <c r="O34" s="25"/>
    </row>
    <row r="35" spans="1:15" ht="12.75">
      <c r="A35" s="130">
        <f>$A$33/H35/F35</f>
        <v>0</v>
      </c>
      <c r="B35" s="135" t="s">
        <v>46</v>
      </c>
      <c r="C35" s="131">
        <f>$A$33*N35</f>
        <v>0</v>
      </c>
      <c r="D35" s="131">
        <f t="shared" si="2"/>
        <v>0</v>
      </c>
      <c r="E35" s="131">
        <f t="shared" si="3"/>
        <v>0</v>
      </c>
      <c r="F35" s="168">
        <v>0.9</v>
      </c>
      <c r="G35" s="132" t="s">
        <v>47</v>
      </c>
      <c r="H35" s="169">
        <v>12.8</v>
      </c>
      <c r="I35" s="128" t="s">
        <v>139</v>
      </c>
      <c r="J35" s="170">
        <v>97</v>
      </c>
      <c r="K35" s="31" t="s">
        <v>48</v>
      </c>
      <c r="L35" s="169">
        <v>3121</v>
      </c>
      <c r="M35" s="30" t="s">
        <v>49</v>
      </c>
      <c r="N35" s="169">
        <v>1.081</v>
      </c>
      <c r="O35" s="25"/>
    </row>
    <row r="36" spans="1:15" ht="12.75">
      <c r="A36" s="130">
        <f>$A$33/H36/F36</f>
        <v>0</v>
      </c>
      <c r="B36" s="135" t="s">
        <v>50</v>
      </c>
      <c r="C36" s="131">
        <f>$A$33*N36</f>
        <v>0</v>
      </c>
      <c r="D36" s="131">
        <f t="shared" si="2"/>
        <v>0</v>
      </c>
      <c r="E36" s="131">
        <f t="shared" si="3"/>
        <v>0</v>
      </c>
      <c r="F36" s="168">
        <v>0.9</v>
      </c>
      <c r="G36" s="132" t="s">
        <v>51</v>
      </c>
      <c r="H36" s="169">
        <v>10.2</v>
      </c>
      <c r="I36" s="128" t="s">
        <v>142</v>
      </c>
      <c r="J36" s="170">
        <v>85</v>
      </c>
      <c r="K36" s="31" t="s">
        <v>52</v>
      </c>
      <c r="L36" s="169">
        <v>2937</v>
      </c>
      <c r="M36" s="30" t="s">
        <v>53</v>
      </c>
      <c r="N36" s="169">
        <v>1.081</v>
      </c>
      <c r="O36" s="25"/>
    </row>
    <row r="37" spans="1:15" ht="12.75">
      <c r="A37" s="130">
        <f>$A$33/H37/F37</f>
        <v>0</v>
      </c>
      <c r="B37" s="135" t="s">
        <v>54</v>
      </c>
      <c r="C37" s="131">
        <f>$A$33*N37</f>
        <v>0</v>
      </c>
      <c r="D37" s="131">
        <f t="shared" si="2"/>
        <v>0</v>
      </c>
      <c r="E37" s="131">
        <f t="shared" si="3"/>
        <v>0</v>
      </c>
      <c r="F37" s="168">
        <v>0.92</v>
      </c>
      <c r="G37" s="132" t="s">
        <v>55</v>
      </c>
      <c r="H37" s="169">
        <v>12.2</v>
      </c>
      <c r="I37" s="128" t="s">
        <v>143</v>
      </c>
      <c r="J37" s="170">
        <v>61</v>
      </c>
      <c r="K37" s="31" t="s">
        <v>56</v>
      </c>
      <c r="L37" s="169">
        <v>2206</v>
      </c>
      <c r="M37" s="30" t="s">
        <v>57</v>
      </c>
      <c r="N37" s="169">
        <v>1.011</v>
      </c>
      <c r="O37" s="25"/>
    </row>
    <row r="38" spans="1:15" ht="12.75">
      <c r="A38" s="130">
        <f>$A$33/H38/F38</f>
        <v>0</v>
      </c>
      <c r="B38" s="135" t="s">
        <v>46</v>
      </c>
      <c r="C38" s="131">
        <f>$A$33*N38</f>
        <v>0</v>
      </c>
      <c r="D38" s="131">
        <f t="shared" si="2"/>
        <v>0</v>
      </c>
      <c r="E38" s="131">
        <f t="shared" si="3"/>
        <v>0</v>
      </c>
      <c r="F38" s="168">
        <v>0.85</v>
      </c>
      <c r="G38" s="132" t="s">
        <v>58</v>
      </c>
      <c r="H38" s="169">
        <v>4.65</v>
      </c>
      <c r="I38" s="128" t="s">
        <v>144</v>
      </c>
      <c r="J38" s="170">
        <v>20</v>
      </c>
      <c r="K38" s="31" t="s">
        <v>59</v>
      </c>
      <c r="L38" s="169">
        <v>0</v>
      </c>
      <c r="M38" s="30" t="s">
        <v>49</v>
      </c>
      <c r="N38" s="169">
        <v>1</v>
      </c>
      <c r="O38" s="25"/>
    </row>
    <row r="39" spans="1:14" ht="12.75">
      <c r="A39" s="35"/>
      <c r="B39" s="58"/>
      <c r="C39" s="127"/>
      <c r="D39" s="127"/>
      <c r="E39" s="127"/>
      <c r="F39" s="62"/>
      <c r="G39" s="25"/>
      <c r="H39" s="56"/>
      <c r="J39" s="25"/>
      <c r="K39" s="25"/>
      <c r="L39" s="33"/>
      <c r="M39" s="25"/>
      <c r="N39" s="25"/>
    </row>
    <row r="40" spans="1:14" ht="12.75">
      <c r="A40" s="35"/>
      <c r="B40" s="58"/>
      <c r="C40" s="127"/>
      <c r="D40" s="127"/>
      <c r="E40" s="127"/>
      <c r="F40" s="62"/>
      <c r="G40" s="25"/>
      <c r="H40" s="56"/>
      <c r="J40" s="25"/>
      <c r="K40" s="25"/>
      <c r="L40" s="33"/>
      <c r="M40" s="25"/>
      <c r="N40" s="25"/>
    </row>
    <row r="41" spans="1:14" ht="12.75">
      <c r="A41" s="35"/>
      <c r="B41" s="58"/>
      <c r="C41" s="127"/>
      <c r="D41" s="127"/>
      <c r="E41" s="127"/>
      <c r="F41" s="62"/>
      <c r="G41" s="25"/>
      <c r="H41" s="56"/>
      <c r="J41" s="25"/>
      <c r="K41" s="25"/>
      <c r="L41" s="33"/>
      <c r="M41" s="25"/>
      <c r="N41" s="25"/>
    </row>
    <row r="42" spans="1:14" ht="12.75">
      <c r="A42" s="35"/>
      <c r="B42" s="58"/>
      <c r="C42" s="127"/>
      <c r="D42" s="127"/>
      <c r="E42" s="127"/>
      <c r="F42" s="62"/>
      <c r="G42" s="25"/>
      <c r="H42" s="56"/>
      <c r="J42" s="25"/>
      <c r="K42" s="25"/>
      <c r="L42" s="33"/>
      <c r="M42" s="25"/>
      <c r="N42" s="25"/>
    </row>
    <row r="43" spans="1:14" ht="12.75">
      <c r="A43" s="35"/>
      <c r="B43" s="58"/>
      <c r="C43" s="127"/>
      <c r="D43" s="127"/>
      <c r="E43" s="127"/>
      <c r="F43" s="62"/>
      <c r="G43" s="25"/>
      <c r="H43" s="56"/>
      <c r="J43" s="25"/>
      <c r="K43" s="25"/>
      <c r="L43" s="33"/>
      <c r="M43" s="25"/>
      <c r="N43" s="25"/>
    </row>
    <row r="44" spans="1:14" ht="12.75">
      <c r="A44" s="35"/>
      <c r="B44" s="58"/>
      <c r="C44" s="127"/>
      <c r="D44" s="127"/>
      <c r="E44" s="127"/>
      <c r="F44" s="62"/>
      <c r="G44" s="25"/>
      <c r="H44" s="56"/>
      <c r="J44" s="25"/>
      <c r="K44" s="25"/>
      <c r="L44" s="33"/>
      <c r="M44" s="25"/>
      <c r="N44" s="25"/>
    </row>
    <row r="45" spans="1:14" ht="12.75">
      <c r="A45" s="35"/>
      <c r="B45" s="58"/>
      <c r="C45" s="127"/>
      <c r="D45" s="127"/>
      <c r="E45" s="127"/>
      <c r="F45" s="62"/>
      <c r="G45" s="25"/>
      <c r="H45" s="56"/>
      <c r="J45" s="25"/>
      <c r="K45" s="25"/>
      <c r="L45" s="33"/>
      <c r="M45" s="25"/>
      <c r="N45" s="25"/>
    </row>
    <row r="46" spans="1:14" ht="12.75">
      <c r="A46" s="35"/>
      <c r="B46" s="58"/>
      <c r="C46" s="127"/>
      <c r="D46" s="127"/>
      <c r="E46" s="127"/>
      <c r="F46" s="62"/>
      <c r="G46" s="25"/>
      <c r="H46" s="56"/>
      <c r="J46" s="25"/>
      <c r="K46" s="25"/>
      <c r="L46" s="33"/>
      <c r="M46" s="25"/>
      <c r="N46" s="25"/>
    </row>
    <row r="47" spans="1:14" ht="12.75">
      <c r="A47" s="35"/>
      <c r="B47" s="58"/>
      <c r="C47" s="127"/>
      <c r="D47" s="127"/>
      <c r="E47" s="127"/>
      <c r="F47" s="62"/>
      <c r="G47" s="25"/>
      <c r="H47" s="56"/>
      <c r="J47" s="25"/>
      <c r="K47" s="25"/>
      <c r="L47" s="33"/>
      <c r="M47" s="25"/>
      <c r="N47" s="25"/>
    </row>
    <row r="48" spans="2:14" ht="12.75">
      <c r="B48" s="25"/>
      <c r="C48" s="34"/>
      <c r="D48" s="25"/>
      <c r="H48" s="25"/>
      <c r="I48" s="25"/>
      <c r="J48" s="25"/>
      <c r="K48" s="25"/>
      <c r="L48" s="25"/>
      <c r="M48" s="25"/>
      <c r="N48" s="25"/>
    </row>
    <row r="49" spans="8:14" ht="12.75">
      <c r="H49" s="25"/>
      <c r="I49" s="25"/>
      <c r="J49" s="25"/>
      <c r="K49" s="25"/>
      <c r="L49" s="25"/>
      <c r="M49" s="25"/>
      <c r="N49" s="25"/>
    </row>
    <row r="50" spans="5:14" ht="12.75"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5:14" ht="12.75"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ht="12.75"/>
    <row r="54" ht="12.75">
      <c r="C54" s="36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2:14" ht="12.75">
      <c r="B69" s="34"/>
      <c r="C69" s="34"/>
      <c r="D69" s="34"/>
      <c r="E69" s="63"/>
      <c r="F69" s="63"/>
      <c r="G69" s="63"/>
      <c r="H69" s="34"/>
      <c r="I69" s="34"/>
      <c r="J69" s="34"/>
      <c r="K69" s="25"/>
      <c r="L69" s="25"/>
      <c r="M69" s="25"/>
      <c r="N69" s="25"/>
    </row>
    <row r="70" spans="1:14" ht="12.75">
      <c r="A70" s="137" t="s">
        <v>151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25"/>
    </row>
    <row r="71" spans="1:14" ht="15" customHeight="1">
      <c r="A71" s="108" t="s">
        <v>146</v>
      </c>
      <c r="B71" s="39"/>
      <c r="C71" s="128" t="s">
        <v>147</v>
      </c>
      <c r="D71" s="129" t="s">
        <v>37</v>
      </c>
      <c r="E71" s="59" t="s">
        <v>38</v>
      </c>
      <c r="F71" s="133" t="s">
        <v>150</v>
      </c>
      <c r="G71" s="138" t="s">
        <v>39</v>
      </c>
      <c r="H71" s="194"/>
      <c r="I71" s="39" t="s">
        <v>40</v>
      </c>
      <c r="J71" s="31"/>
      <c r="K71" s="30" t="s">
        <v>41</v>
      </c>
      <c r="L71" s="31"/>
      <c r="M71" s="108" t="s">
        <v>148</v>
      </c>
      <c r="N71" s="25"/>
    </row>
    <row r="72" spans="1:15" ht="12.75">
      <c r="A72" s="130">
        <f>F9/F72</f>
        <v>0</v>
      </c>
      <c r="B72" s="135" t="s">
        <v>42</v>
      </c>
      <c r="C72" s="131">
        <f>A72*N72</f>
        <v>0</v>
      </c>
      <c r="D72" s="131">
        <f aca="true" t="shared" si="4" ref="D72:D77">A72*J72/100</f>
        <v>0</v>
      </c>
      <c r="E72" s="131">
        <f aca="true" t="shared" si="5" ref="E72:E77">A72*L72/1000</f>
        <v>0</v>
      </c>
      <c r="F72" s="134">
        <v>1</v>
      </c>
      <c r="G72" s="132" t="s">
        <v>43</v>
      </c>
      <c r="H72" s="31">
        <v>1</v>
      </c>
      <c r="I72" s="128" t="s">
        <v>141</v>
      </c>
      <c r="J72" s="39">
        <v>15</v>
      </c>
      <c r="K72" s="31" t="s">
        <v>44</v>
      </c>
      <c r="L72" s="31">
        <v>649</v>
      </c>
      <c r="M72" s="30" t="s">
        <v>45</v>
      </c>
      <c r="N72" s="31">
        <v>2.603</v>
      </c>
      <c r="O72" s="25"/>
    </row>
    <row r="73" spans="1:15" ht="12.75">
      <c r="A73" s="130">
        <f>$A$72/H73/F73</f>
        <v>0</v>
      </c>
      <c r="B73" s="136" t="s">
        <v>145</v>
      </c>
      <c r="C73" s="131">
        <f>A73*N73</f>
        <v>0</v>
      </c>
      <c r="D73" s="131">
        <f t="shared" si="4"/>
        <v>0</v>
      </c>
      <c r="E73" s="131">
        <f t="shared" si="5"/>
        <v>0</v>
      </c>
      <c r="F73" s="134">
        <v>3</v>
      </c>
      <c r="G73" s="132" t="s">
        <v>140</v>
      </c>
      <c r="H73" s="31">
        <v>1</v>
      </c>
      <c r="I73" s="128" t="s">
        <v>141</v>
      </c>
      <c r="J73" s="39">
        <f>J72</f>
        <v>15</v>
      </c>
      <c r="K73" s="31" t="s">
        <v>44</v>
      </c>
      <c r="L73" s="31">
        <v>650</v>
      </c>
      <c r="M73" s="30" t="s">
        <v>45</v>
      </c>
      <c r="N73" s="31">
        <v>2.603</v>
      </c>
      <c r="O73" s="25"/>
    </row>
    <row r="74" spans="1:15" ht="12.75">
      <c r="A74" s="130">
        <f>$A$72/H74/F74</f>
        <v>0</v>
      </c>
      <c r="B74" s="135" t="s">
        <v>46</v>
      </c>
      <c r="C74" s="131">
        <f>$A$72*N74</f>
        <v>0</v>
      </c>
      <c r="D74" s="131">
        <f t="shared" si="4"/>
        <v>0</v>
      </c>
      <c r="E74" s="131">
        <f t="shared" si="5"/>
        <v>0</v>
      </c>
      <c r="F74" s="134">
        <v>0.9</v>
      </c>
      <c r="G74" s="132" t="s">
        <v>47</v>
      </c>
      <c r="H74" s="31">
        <v>12.8</v>
      </c>
      <c r="I74" s="128" t="s">
        <v>139</v>
      </c>
      <c r="J74" s="39">
        <v>97</v>
      </c>
      <c r="K74" s="31" t="s">
        <v>48</v>
      </c>
      <c r="L74" s="31">
        <v>3121</v>
      </c>
      <c r="M74" s="30" t="s">
        <v>49</v>
      </c>
      <c r="N74" s="31">
        <v>1.081</v>
      </c>
      <c r="O74" s="25"/>
    </row>
    <row r="75" spans="1:15" ht="12.75">
      <c r="A75" s="130">
        <f>$A$72/H75/F75</f>
        <v>0</v>
      </c>
      <c r="B75" s="135" t="s">
        <v>50</v>
      </c>
      <c r="C75" s="131">
        <f>$A$72*N75</f>
        <v>0</v>
      </c>
      <c r="D75" s="131">
        <f t="shared" si="4"/>
        <v>0</v>
      </c>
      <c r="E75" s="131">
        <f t="shared" si="5"/>
        <v>0</v>
      </c>
      <c r="F75" s="134">
        <v>0.9</v>
      </c>
      <c r="G75" s="132" t="s">
        <v>51</v>
      </c>
      <c r="H75" s="31">
        <v>10.2</v>
      </c>
      <c r="I75" s="128" t="s">
        <v>142</v>
      </c>
      <c r="J75" s="39">
        <v>85</v>
      </c>
      <c r="K75" s="31" t="s">
        <v>52</v>
      </c>
      <c r="L75" s="31">
        <v>2937</v>
      </c>
      <c r="M75" s="30" t="s">
        <v>53</v>
      </c>
      <c r="N75" s="31">
        <v>1.081</v>
      </c>
      <c r="O75" s="25"/>
    </row>
    <row r="76" spans="1:15" ht="12.75">
      <c r="A76" s="130">
        <f>$A$72/H76/F76</f>
        <v>0</v>
      </c>
      <c r="B76" s="135" t="s">
        <v>54</v>
      </c>
      <c r="C76" s="131">
        <f>$A$72*N76</f>
        <v>0</v>
      </c>
      <c r="D76" s="131">
        <f t="shared" si="4"/>
        <v>0</v>
      </c>
      <c r="E76" s="131">
        <f t="shared" si="5"/>
        <v>0</v>
      </c>
      <c r="F76" s="134">
        <v>0.92</v>
      </c>
      <c r="G76" s="132" t="s">
        <v>55</v>
      </c>
      <c r="H76" s="31">
        <v>12.2</v>
      </c>
      <c r="I76" s="128" t="s">
        <v>143</v>
      </c>
      <c r="J76" s="39">
        <v>61</v>
      </c>
      <c r="K76" s="31" t="s">
        <v>56</v>
      </c>
      <c r="L76" s="31">
        <v>2206</v>
      </c>
      <c r="M76" s="30" t="s">
        <v>57</v>
      </c>
      <c r="N76" s="31">
        <v>1.011</v>
      </c>
      <c r="O76" s="25"/>
    </row>
    <row r="77" spans="1:15" ht="12.75">
      <c r="A77" s="130">
        <f>$A$72/H77/F77</f>
        <v>0</v>
      </c>
      <c r="B77" s="135" t="s">
        <v>46</v>
      </c>
      <c r="C77" s="131">
        <f>$A$72*N77</f>
        <v>0</v>
      </c>
      <c r="D77" s="131">
        <f t="shared" si="4"/>
        <v>0</v>
      </c>
      <c r="E77" s="131">
        <f t="shared" si="5"/>
        <v>0</v>
      </c>
      <c r="F77" s="134">
        <v>0.85</v>
      </c>
      <c r="G77" s="132" t="s">
        <v>58</v>
      </c>
      <c r="H77" s="31">
        <v>4.65</v>
      </c>
      <c r="I77" s="128" t="s">
        <v>144</v>
      </c>
      <c r="J77" s="39">
        <v>20</v>
      </c>
      <c r="K77" s="31" t="s">
        <v>59</v>
      </c>
      <c r="L77" s="31">
        <v>0</v>
      </c>
      <c r="M77" s="30" t="s">
        <v>49</v>
      </c>
      <c r="N77" s="31">
        <v>1</v>
      </c>
      <c r="O77" s="25"/>
    </row>
    <row r="78" spans="1:14" ht="12.75">
      <c r="A78" s="35"/>
      <c r="B78" s="58"/>
      <c r="C78" s="127"/>
      <c r="D78" s="127"/>
      <c r="E78" s="127"/>
      <c r="F78" s="62"/>
      <c r="G78" s="25"/>
      <c r="H78" s="56"/>
      <c r="J78" s="25"/>
      <c r="K78" s="25"/>
      <c r="L78" s="33"/>
      <c r="M78" s="25"/>
      <c r="N78" s="25"/>
    </row>
    <row r="79" spans="1:14" ht="12.75">
      <c r="A79" s="35"/>
      <c r="B79" s="58"/>
      <c r="C79" s="127"/>
      <c r="D79" s="127"/>
      <c r="E79" s="127"/>
      <c r="F79" s="62"/>
      <c r="G79" s="25"/>
      <c r="H79" s="56"/>
      <c r="J79" s="25"/>
      <c r="K79" s="25"/>
      <c r="L79" s="33"/>
      <c r="M79" s="25"/>
      <c r="N79" s="25"/>
    </row>
    <row r="80" spans="1:14" ht="12.75">
      <c r="A80" s="35"/>
      <c r="B80" s="58"/>
      <c r="C80" s="127"/>
      <c r="D80" s="127"/>
      <c r="E80" s="127"/>
      <c r="F80" s="62"/>
      <c r="G80" s="25"/>
      <c r="H80" s="56"/>
      <c r="J80" s="25"/>
      <c r="K80" s="25"/>
      <c r="L80" s="33"/>
      <c r="M80" s="25"/>
      <c r="N80" s="25"/>
    </row>
    <row r="81" spans="1:14" ht="12.75">
      <c r="A81" s="35"/>
      <c r="B81" s="58"/>
      <c r="C81" s="127"/>
      <c r="D81" s="127"/>
      <c r="E81" s="127"/>
      <c r="F81" s="62"/>
      <c r="G81" s="25"/>
      <c r="H81" s="56"/>
      <c r="J81" s="25"/>
      <c r="K81" s="25"/>
      <c r="L81" s="33"/>
      <c r="M81" s="25"/>
      <c r="N81" s="25"/>
    </row>
    <row r="82" spans="1:14" ht="12.75">
      <c r="A82" s="35"/>
      <c r="B82" s="58"/>
      <c r="C82" s="127"/>
      <c r="D82" s="127"/>
      <c r="E82" s="127"/>
      <c r="F82" s="62"/>
      <c r="G82" s="25"/>
      <c r="H82" s="56"/>
      <c r="J82" s="25"/>
      <c r="K82" s="25"/>
      <c r="L82" s="33"/>
      <c r="M82" s="25"/>
      <c r="N82" s="25"/>
    </row>
    <row r="83" spans="1:14" ht="12.75">
      <c r="A83" s="35"/>
      <c r="B83" s="58"/>
      <c r="C83" s="127"/>
      <c r="D83" s="127"/>
      <c r="E83" s="127"/>
      <c r="F83" s="62"/>
      <c r="G83" s="25"/>
      <c r="H83" s="56"/>
      <c r="J83" s="25"/>
      <c r="K83" s="25"/>
      <c r="L83" s="33"/>
      <c r="M83" s="25"/>
      <c r="N83" s="25"/>
    </row>
    <row r="84" spans="1:14" ht="12.75">
      <c r="A84" s="35"/>
      <c r="B84" s="58"/>
      <c r="C84" s="127"/>
      <c r="D84" s="127"/>
      <c r="E84" s="127"/>
      <c r="F84" s="62"/>
      <c r="G84" s="25"/>
      <c r="H84" s="56"/>
      <c r="J84" s="25"/>
      <c r="K84" s="25"/>
      <c r="L84" s="33"/>
      <c r="M84" s="25"/>
      <c r="N84" s="25"/>
    </row>
    <row r="85" spans="1:14" ht="12.75">
      <c r="A85" s="35"/>
      <c r="B85" s="58"/>
      <c r="C85" s="127"/>
      <c r="D85" s="127"/>
      <c r="E85" s="127"/>
      <c r="F85" s="62"/>
      <c r="G85" s="25"/>
      <c r="H85" s="56"/>
      <c r="J85" s="25"/>
      <c r="K85" s="25"/>
      <c r="L85" s="33"/>
      <c r="M85" s="25"/>
      <c r="N85" s="25"/>
    </row>
    <row r="86" spans="1:14" ht="12.75">
      <c r="A86" s="35"/>
      <c r="B86" s="58"/>
      <c r="C86" s="127"/>
      <c r="D86" s="127"/>
      <c r="E86" s="127"/>
      <c r="F86" s="62"/>
      <c r="G86" s="25"/>
      <c r="H86" s="56"/>
      <c r="J86" s="25"/>
      <c r="K86" s="25"/>
      <c r="L86" s="33"/>
      <c r="M86" s="25"/>
      <c r="N86" s="25"/>
    </row>
    <row r="87" spans="2:14" ht="12.75">
      <c r="B87" s="25"/>
      <c r="C87" s="34"/>
      <c r="D87" s="25"/>
      <c r="H87" s="25"/>
      <c r="I87" s="25"/>
      <c r="J87" s="25"/>
      <c r="K87" s="25"/>
      <c r="L87" s="25"/>
      <c r="M87" s="25"/>
      <c r="N87" s="25"/>
    </row>
    <row r="88" spans="8:14" ht="12.75">
      <c r="H88" s="25"/>
      <c r="I88" s="25"/>
      <c r="J88" s="25"/>
      <c r="K88" s="25"/>
      <c r="L88" s="25"/>
      <c r="M88" s="25"/>
      <c r="N88" s="25"/>
    </row>
    <row r="89" spans="5:14" ht="12.75"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5:14" ht="12.75"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2:14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ht="12.75"/>
    <row r="93" ht="12.75">
      <c r="C93" s="36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1:14" ht="12.75">
      <c r="A108" s="195" t="s">
        <v>152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25"/>
    </row>
    <row r="109" spans="1:14" ht="15" customHeight="1">
      <c r="A109" s="108" t="s">
        <v>146</v>
      </c>
      <c r="B109" s="39"/>
      <c r="C109" s="128" t="s">
        <v>147</v>
      </c>
      <c r="D109" s="129" t="s">
        <v>37</v>
      </c>
      <c r="E109" s="59" t="s">
        <v>38</v>
      </c>
      <c r="F109" s="133" t="s">
        <v>150</v>
      </c>
      <c r="G109" s="138" t="s">
        <v>39</v>
      </c>
      <c r="H109" s="194"/>
      <c r="I109" s="39" t="s">
        <v>40</v>
      </c>
      <c r="J109" s="31"/>
      <c r="K109" s="30" t="s">
        <v>41</v>
      </c>
      <c r="L109" s="31"/>
      <c r="M109" s="108" t="s">
        <v>148</v>
      </c>
      <c r="N109" s="25"/>
    </row>
    <row r="110" spans="1:15" ht="12.75">
      <c r="A110" s="130">
        <f aca="true" t="shared" si="6" ref="A110:A115">A33-A72</f>
        <v>0</v>
      </c>
      <c r="B110" s="135" t="s">
        <v>42</v>
      </c>
      <c r="C110" s="131">
        <f>A110*N110</f>
        <v>0</v>
      </c>
      <c r="D110" s="131">
        <f aca="true" t="shared" si="7" ref="D110:D115">A110*J110/100</f>
        <v>0</v>
      </c>
      <c r="E110" s="131">
        <f aca="true" t="shared" si="8" ref="E110:E115">A110*L110/1000</f>
        <v>0</v>
      </c>
      <c r="F110" s="134">
        <v>1</v>
      </c>
      <c r="G110" s="132" t="s">
        <v>43</v>
      </c>
      <c r="H110" s="31">
        <v>1</v>
      </c>
      <c r="I110" s="128" t="s">
        <v>141</v>
      </c>
      <c r="J110" s="39">
        <v>15</v>
      </c>
      <c r="K110" s="31" t="s">
        <v>44</v>
      </c>
      <c r="L110" s="31">
        <v>649</v>
      </c>
      <c r="M110" s="30" t="s">
        <v>45</v>
      </c>
      <c r="N110" s="31">
        <v>2.603</v>
      </c>
      <c r="O110" s="25"/>
    </row>
    <row r="111" spans="1:15" ht="12.75">
      <c r="A111" s="130">
        <f t="shared" si="6"/>
        <v>0</v>
      </c>
      <c r="B111" s="136" t="s">
        <v>145</v>
      </c>
      <c r="C111" s="131">
        <f>A111*N111</f>
        <v>0</v>
      </c>
      <c r="D111" s="131">
        <f t="shared" si="7"/>
        <v>0</v>
      </c>
      <c r="E111" s="131">
        <f t="shared" si="8"/>
        <v>0</v>
      </c>
      <c r="F111" s="134">
        <v>3</v>
      </c>
      <c r="G111" s="132" t="s">
        <v>140</v>
      </c>
      <c r="H111" s="31">
        <v>1</v>
      </c>
      <c r="I111" s="128" t="s">
        <v>141</v>
      </c>
      <c r="J111" s="39">
        <f>J110</f>
        <v>15</v>
      </c>
      <c r="K111" s="31" t="s">
        <v>44</v>
      </c>
      <c r="L111" s="31">
        <v>650</v>
      </c>
      <c r="M111" s="30" t="s">
        <v>45</v>
      </c>
      <c r="N111" s="31">
        <v>2.603</v>
      </c>
      <c r="O111" s="25"/>
    </row>
    <row r="112" spans="1:15" ht="12.75">
      <c r="A112" s="130">
        <f t="shared" si="6"/>
        <v>0</v>
      </c>
      <c r="B112" s="135" t="s">
        <v>46</v>
      </c>
      <c r="C112" s="131">
        <f>$A$110*N112</f>
        <v>0</v>
      </c>
      <c r="D112" s="131">
        <f t="shared" si="7"/>
        <v>0</v>
      </c>
      <c r="E112" s="131">
        <f t="shared" si="8"/>
        <v>0</v>
      </c>
      <c r="F112" s="134">
        <v>0.9</v>
      </c>
      <c r="G112" s="132" t="s">
        <v>47</v>
      </c>
      <c r="H112" s="31">
        <v>12.8</v>
      </c>
      <c r="I112" s="128" t="s">
        <v>139</v>
      </c>
      <c r="J112" s="39">
        <v>97</v>
      </c>
      <c r="K112" s="31" t="s">
        <v>48</v>
      </c>
      <c r="L112" s="31">
        <v>3121</v>
      </c>
      <c r="M112" s="30" t="s">
        <v>49</v>
      </c>
      <c r="N112" s="31">
        <v>1.081</v>
      </c>
      <c r="O112" s="25"/>
    </row>
    <row r="113" spans="1:15" ht="12.75">
      <c r="A113" s="130">
        <f t="shared" si="6"/>
        <v>0</v>
      </c>
      <c r="B113" s="135" t="s">
        <v>50</v>
      </c>
      <c r="C113" s="131">
        <f>$A$110*N113</f>
        <v>0</v>
      </c>
      <c r="D113" s="131">
        <f t="shared" si="7"/>
        <v>0</v>
      </c>
      <c r="E113" s="131">
        <f t="shared" si="8"/>
        <v>0</v>
      </c>
      <c r="F113" s="134">
        <v>0.9</v>
      </c>
      <c r="G113" s="132" t="s">
        <v>51</v>
      </c>
      <c r="H113" s="31">
        <v>10.2</v>
      </c>
      <c r="I113" s="128" t="s">
        <v>142</v>
      </c>
      <c r="J113" s="39">
        <v>85</v>
      </c>
      <c r="K113" s="31" t="s">
        <v>52</v>
      </c>
      <c r="L113" s="31">
        <v>2937</v>
      </c>
      <c r="M113" s="30" t="s">
        <v>53</v>
      </c>
      <c r="N113" s="31">
        <v>1.081</v>
      </c>
      <c r="O113" s="25"/>
    </row>
    <row r="114" spans="1:15" ht="12.75">
      <c r="A114" s="130">
        <f t="shared" si="6"/>
        <v>0</v>
      </c>
      <c r="B114" s="135" t="s">
        <v>54</v>
      </c>
      <c r="C114" s="131">
        <f>$A$110*N114</f>
        <v>0</v>
      </c>
      <c r="D114" s="131">
        <f t="shared" si="7"/>
        <v>0</v>
      </c>
      <c r="E114" s="131">
        <f t="shared" si="8"/>
        <v>0</v>
      </c>
      <c r="F114" s="134">
        <v>0.92</v>
      </c>
      <c r="G114" s="132" t="s">
        <v>55</v>
      </c>
      <c r="H114" s="31">
        <v>12.2</v>
      </c>
      <c r="I114" s="128" t="s">
        <v>143</v>
      </c>
      <c r="J114" s="39">
        <v>61</v>
      </c>
      <c r="K114" s="31" t="s">
        <v>56</v>
      </c>
      <c r="L114" s="31">
        <v>2206</v>
      </c>
      <c r="M114" s="30" t="s">
        <v>57</v>
      </c>
      <c r="N114" s="31">
        <v>1.011</v>
      </c>
      <c r="O114" s="25"/>
    </row>
    <row r="115" spans="1:15" ht="12.75">
      <c r="A115" s="130">
        <f t="shared" si="6"/>
        <v>0</v>
      </c>
      <c r="B115" s="135" t="s">
        <v>46</v>
      </c>
      <c r="C115" s="131">
        <f>$A$110*N115</f>
        <v>0</v>
      </c>
      <c r="D115" s="131">
        <f t="shared" si="7"/>
        <v>0</v>
      </c>
      <c r="E115" s="131">
        <f t="shared" si="8"/>
        <v>0</v>
      </c>
      <c r="F115" s="134">
        <v>0.85</v>
      </c>
      <c r="G115" s="132" t="s">
        <v>58</v>
      </c>
      <c r="H115" s="31">
        <v>4.65</v>
      </c>
      <c r="I115" s="128" t="s">
        <v>144</v>
      </c>
      <c r="J115" s="39">
        <v>20</v>
      </c>
      <c r="K115" s="31" t="s">
        <v>59</v>
      </c>
      <c r="L115" s="31">
        <v>0</v>
      </c>
      <c r="M115" s="30" t="s">
        <v>49</v>
      </c>
      <c r="N115" s="31">
        <v>1</v>
      </c>
      <c r="O115" s="25"/>
    </row>
    <row r="116" spans="1:14" ht="12.75">
      <c r="A116" s="35"/>
      <c r="B116" s="58"/>
      <c r="C116" s="127"/>
      <c r="D116" s="127"/>
      <c r="E116" s="127"/>
      <c r="F116" s="62"/>
      <c r="G116" s="25"/>
      <c r="H116" s="56"/>
      <c r="J116" s="25"/>
      <c r="K116" s="25"/>
      <c r="L116" s="33"/>
      <c r="M116" s="25"/>
      <c r="N116" s="25"/>
    </row>
    <row r="117" spans="1:14" ht="12.75">
      <c r="A117" s="35"/>
      <c r="B117" s="58"/>
      <c r="C117" s="127"/>
      <c r="D117" s="127"/>
      <c r="E117" s="127"/>
      <c r="F117" s="62"/>
      <c r="G117" s="25"/>
      <c r="H117" s="56"/>
      <c r="J117" s="25"/>
      <c r="K117" s="25"/>
      <c r="L117" s="33"/>
      <c r="M117" s="25"/>
      <c r="N117" s="25"/>
    </row>
    <row r="118" spans="1:14" ht="12.75">
      <c r="A118" s="35"/>
      <c r="B118" s="58"/>
      <c r="C118" s="127"/>
      <c r="D118" s="127"/>
      <c r="E118" s="127"/>
      <c r="F118" s="62"/>
      <c r="G118" s="25"/>
      <c r="H118" s="56"/>
      <c r="J118" s="25"/>
      <c r="K118" s="25"/>
      <c r="L118" s="33"/>
      <c r="M118" s="25"/>
      <c r="N118" s="25"/>
    </row>
    <row r="119" spans="1:14" ht="12.75">
      <c r="A119" s="35"/>
      <c r="B119" s="58"/>
      <c r="C119" s="127"/>
      <c r="D119" s="127"/>
      <c r="E119" s="127"/>
      <c r="F119" s="62"/>
      <c r="G119" s="25"/>
      <c r="H119" s="56"/>
      <c r="J119" s="25"/>
      <c r="K119" s="25"/>
      <c r="L119" s="33"/>
      <c r="M119" s="25"/>
      <c r="N119" s="25"/>
    </row>
    <row r="120" spans="1:14" ht="12.75">
      <c r="A120" s="35"/>
      <c r="B120" s="58"/>
      <c r="C120" s="127"/>
      <c r="D120" s="127"/>
      <c r="E120" s="127"/>
      <c r="F120" s="62"/>
      <c r="G120" s="25"/>
      <c r="H120" s="56"/>
      <c r="J120" s="25"/>
      <c r="K120" s="25"/>
      <c r="L120" s="33"/>
      <c r="M120" s="25"/>
      <c r="N120" s="25"/>
    </row>
    <row r="121" spans="1:14" ht="12.75">
      <c r="A121" s="35"/>
      <c r="B121" s="58"/>
      <c r="C121" s="127"/>
      <c r="D121" s="127"/>
      <c r="E121" s="127"/>
      <c r="F121" s="62"/>
      <c r="G121" s="25"/>
      <c r="H121" s="56"/>
      <c r="J121" s="25"/>
      <c r="K121" s="25"/>
      <c r="L121" s="33"/>
      <c r="M121" s="25"/>
      <c r="N121" s="25"/>
    </row>
    <row r="122" spans="1:14" ht="12.75">
      <c r="A122" s="35"/>
      <c r="B122" s="58"/>
      <c r="C122" s="127"/>
      <c r="D122" s="127"/>
      <c r="E122" s="127"/>
      <c r="F122" s="62"/>
      <c r="G122" s="25"/>
      <c r="H122" s="56"/>
      <c r="J122" s="25"/>
      <c r="K122" s="25"/>
      <c r="L122" s="33"/>
      <c r="M122" s="25"/>
      <c r="N122" s="25"/>
    </row>
    <row r="123" spans="1:14" ht="12.75">
      <c r="A123" s="35"/>
      <c r="B123" s="58"/>
      <c r="C123" s="127"/>
      <c r="D123" s="127"/>
      <c r="E123" s="127"/>
      <c r="F123" s="62"/>
      <c r="G123" s="25"/>
      <c r="H123" s="56"/>
      <c r="J123" s="25"/>
      <c r="K123" s="25"/>
      <c r="L123" s="33"/>
      <c r="M123" s="25"/>
      <c r="N123" s="25"/>
    </row>
    <row r="124" spans="1:14" ht="12.75">
      <c r="A124" s="35"/>
      <c r="B124" s="58"/>
      <c r="C124" s="127"/>
      <c r="D124" s="127"/>
      <c r="E124" s="127"/>
      <c r="F124" s="62"/>
      <c r="G124" s="25"/>
      <c r="H124" s="56"/>
      <c r="J124" s="25"/>
      <c r="K124" s="25"/>
      <c r="L124" s="33"/>
      <c r="M124" s="25"/>
      <c r="N124" s="25"/>
    </row>
    <row r="125" spans="2:14" ht="12.75">
      <c r="B125" s="25"/>
      <c r="C125" s="34"/>
      <c r="D125" s="25"/>
      <c r="H125" s="25"/>
      <c r="I125" s="25"/>
      <c r="J125" s="25"/>
      <c r="K125" s="25"/>
      <c r="L125" s="25"/>
      <c r="M125" s="25"/>
      <c r="N125" s="25"/>
    </row>
    <row r="126" spans="8:14" ht="12.75">
      <c r="H126" s="25"/>
      <c r="I126" s="25"/>
      <c r="J126" s="25"/>
      <c r="K126" s="25"/>
      <c r="L126" s="25"/>
      <c r="M126" s="25"/>
      <c r="N126" s="25"/>
    </row>
    <row r="127" spans="5:14" ht="12.75"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5:14" ht="12.75"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2:14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1" ht="12.75">
      <c r="C131" s="36"/>
    </row>
  </sheetData>
  <sheetProtection password="CA4F" sheet="1" objects="1" scenarios="1" selectLockedCells="1"/>
  <mergeCells count="9">
    <mergeCell ref="G32:H32"/>
    <mergeCell ref="D2:E2"/>
    <mergeCell ref="F2:G2"/>
    <mergeCell ref="H2:K2"/>
    <mergeCell ref="A31:M31"/>
    <mergeCell ref="A70:M70"/>
    <mergeCell ref="G71:H71"/>
    <mergeCell ref="A108:M108"/>
    <mergeCell ref="G109:H109"/>
  </mergeCells>
  <printOptions/>
  <pageMargins left="0.76" right="0.75" top="0.63" bottom="1" header="0" footer="0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Acer Portatil</cp:lastModifiedBy>
  <dcterms:created xsi:type="dcterms:W3CDTF">2011-05-25T06:45:25Z</dcterms:created>
  <dcterms:modified xsi:type="dcterms:W3CDTF">2011-12-05T17:19:02Z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